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drawings/vmlDrawing1.xml" ContentType="application/vnd.openxmlformats-officedocument.vmlDrawing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Databse" sheetId="1" state="visible" r:id="rId2"/>
    <sheet name="distributons" sheetId="2" state="visible" r:id="rId3"/>
    <sheet name="Bettershop" sheetId="3" state="visible" r:id="rId4"/>
  </sheets>
  <definedNames>
    <definedName function="false" hidden="false" name="__shared_2_0_0" vbProcedure="false">#REF!</definedName>
  </definedNames>
  <calcPr iterateCount="100" refMode="A1" iterate="false" iterateDelta="0.0001"/>
</workbook>
</file>

<file path=xl/comments1.xml><?xml version="1.0" encoding="utf-8"?>
<comments xmlns="http://schemas.openxmlformats.org/spreadsheetml/2006/main">
  <authors>
    <author/>
  </authors>
  <commentList>
    <comment authorId="0" ref="J1">
      <text/>
    </comment>
    <comment authorId="0" ref="H4">
      <text/>
    </comment>
    <comment authorId="0" ref="H6">
      <text/>
    </comment>
    <comment authorId="0" ref="H7">
      <text/>
    </comment>
  </commentList>
</comments>
</file>

<file path=xl/sharedStrings.xml><?xml version="1.0" encoding="utf-8"?>
<sst xmlns="http://schemas.openxmlformats.org/spreadsheetml/2006/main" count="513" uniqueCount="289">
  <si>
    <t>id</t>
  </si>
  <si>
    <t>sub data</t>
  </si>
  <si>
    <t>buy per item </t>
  </si>
  <si>
    <t> sell per item</t>
  </si>
  <si>
    <t> Block type</t>
  </si>
  <si>
    <t>variables </t>
  </si>
  <si>
    <t>price</t>
  </si>
  <si>
    <t>distributuion</t>
  </si>
  <si>
    <t>Stone</t>
  </si>
  <si>
    <t>grass</t>
  </si>
  <si>
    <t>Grass</t>
  </si>
  <si>
    <t>cobble</t>
  </si>
  <si>
    <t>Dirt</t>
  </si>
  <si>
    <t>inflation ammount </t>
  </si>
  <si>
    <t>sapling</t>
  </si>
  <si>
    <t>Cobblestone</t>
  </si>
  <si>
    <t>smelting</t>
  </si>
  <si>
    <t>water</t>
  </si>
  <si>
    <t>Wooden Plank</t>
  </si>
  <si>
    <t>comission</t>
  </si>
  <si>
    <t>lava</t>
  </si>
  <si>
    <t>Sapling </t>
  </si>
  <si>
    <t>buy factor</t>
  </si>
  <si>
    <t>sand</t>
  </si>
  <si>
    <t>sapling redwood</t>
  </si>
  <si>
    <t>sapling birch</t>
  </si>
  <si>
    <t>gravel</t>
  </si>
  <si>
    <t>Bedrock</t>
  </si>
  <si>
    <t>goal ore</t>
  </si>
  <si>
    <t>Water </t>
  </si>
  <si>
    <t>iron ore</t>
  </si>
  <si>
    <t> Stationary water </t>
  </si>
  <si>
    <t>wood</t>
  </si>
  <si>
    <t>Lava </t>
  </si>
  <si>
    <t>leaves</t>
  </si>
  <si>
    <t> Stationary lava </t>
  </si>
  <si>
    <t>wool</t>
  </si>
  <si>
    <t>Sand</t>
  </si>
  <si>
    <t>flower yellow</t>
  </si>
  <si>
    <t>Gravel</t>
  </si>
  <si>
    <t>flower red</t>
  </si>
  <si>
    <t>Gold Ore</t>
  </si>
  <si>
    <t>mushrooom brown</t>
  </si>
  <si>
    <t>Iron Ore</t>
  </si>
  <si>
    <t>mush red</t>
  </si>
  <si>
    <t>Coal Ore</t>
  </si>
  <si>
    <t>mossy</t>
  </si>
  <si>
    <t>Wood</t>
  </si>
  <si>
    <t>obsidion</t>
  </si>
  <si>
    <t>Leaves </t>
  </si>
  <si>
    <t>fire</t>
  </si>
  <si>
    <t>Sponge</t>
  </si>
  <si>
    <t>red ore</t>
  </si>
  <si>
    <t>Glass</t>
  </si>
  <si>
    <t>snow</t>
  </si>
  <si>
    <t>Lapis Lazuli Ore</t>
  </si>
  <si>
    <t>ice</t>
  </si>
  <si>
    <t>Lapis Lazuli Block</t>
  </si>
  <si>
    <t>cactus</t>
  </si>
  <si>
    <t>Dispenser</t>
  </si>
  <si>
    <t>clay</t>
  </si>
  <si>
    <t>Sandstone</t>
  </si>
  <si>
    <t>cane</t>
  </si>
  <si>
    <t>Note Block</t>
  </si>
  <si>
    <t>pumpkin</t>
  </si>
  <si>
    <t>Bed </t>
  </si>
  <si>
    <t>netherrack</t>
  </si>
  <si>
    <t>powered rail</t>
  </si>
  <si>
    <t>slowsand</t>
  </si>
  <si>
    <t>detector rail</t>
  </si>
  <si>
    <t>cobweb</t>
  </si>
  <si>
    <t>sticky piston</t>
  </si>
  <si>
    <t>slime</t>
  </si>
  <si>
    <t>egg</t>
  </si>
  <si>
    <t>piston</t>
  </si>
  <si>
    <t>glowstone</t>
  </si>
  <si>
    <t>Wool </t>
  </si>
  <si>
    <t>diamond</t>
  </si>
  <si>
    <t> Yellow Flower</t>
  </si>
  <si>
    <t>lapis ore</t>
  </si>
  <si>
    <t> Red Rose</t>
  </si>
  <si>
    <t>reeds</t>
  </si>
  <si>
    <t> Brown Mushroom</t>
  </si>
  <si>
    <t> Red Mushroom</t>
  </si>
  <si>
    <t>Gold Block</t>
  </si>
  <si>
    <t>Iron Block</t>
  </si>
  <si>
    <t>soulsand</t>
  </si>
  <si>
    <t> Double Slab stone</t>
  </si>
  <si>
    <t>Double slab Sandstone</t>
  </si>
  <si>
    <t>Double slab Wood</t>
  </si>
  <si>
    <t>Double slab Cobble</t>
  </si>
  <si>
    <t> Slab stone</t>
  </si>
  <si>
    <t>slab Sandstone</t>
  </si>
  <si>
    <t>slab Wood</t>
  </si>
  <si>
    <t>slab Cobble</t>
  </si>
  <si>
    <t>Brick Block</t>
  </si>
  <si>
    <t>music discs</t>
  </si>
  <si>
    <t>TNT</t>
  </si>
  <si>
    <t>saddle</t>
  </si>
  <si>
    <t>Bookshelf</t>
  </si>
  <si>
    <t>Moss Stone</t>
  </si>
  <si>
    <t>sponge</t>
  </si>
  <si>
    <t>Obsidian</t>
  </si>
  <si>
    <t>tnt</t>
  </si>
  <si>
    <t>Torch D</t>
  </si>
  <si>
    <t>Fire</t>
  </si>
  <si>
    <t>string</t>
  </si>
  <si>
    <t>Monster Spawner</t>
  </si>
  <si>
    <t>feather</t>
  </si>
  <si>
    <t> Wooden Stairs </t>
  </si>
  <si>
    <t>gunpowder</t>
  </si>
  <si>
    <t>Chest</t>
  </si>
  <si>
    <t>slimeball</t>
  </si>
  <si>
    <t>Redstone Wire </t>
  </si>
  <si>
    <t>leather</t>
  </si>
  <si>
    <t>Diamond Ore</t>
  </si>
  <si>
    <t>fish</t>
  </si>
  <si>
    <t>Diamond Block</t>
  </si>
  <si>
    <t>pork</t>
  </si>
  <si>
    <t>Crafting Table</t>
  </si>
  <si>
    <t>milk</t>
  </si>
  <si>
    <t>Crops </t>
  </si>
  <si>
    <t>seeds </t>
  </si>
  <si>
    <t>Farmland </t>
  </si>
  <si>
    <t>wheat </t>
  </si>
  <si>
    <t>Furnace </t>
  </si>
  <si>
    <t>apple</t>
  </si>
  <si>
    <t> Burning Furnace </t>
  </si>
  <si>
    <t>Sign Post </t>
  </si>
  <si>
    <t> Wooden Door </t>
  </si>
  <si>
    <t>Ladder </t>
  </si>
  <si>
    <t>Rails </t>
  </si>
  <si>
    <t> Cobblestone Stairs </t>
  </si>
  <si>
    <t> Wall Sign </t>
  </si>
  <si>
    <t>Lever </t>
  </si>
  <si>
    <t> Stone Pressure Plate </t>
  </si>
  <si>
    <t> Iron Door </t>
  </si>
  <si>
    <t> Wooden Pressure Plate </t>
  </si>
  <si>
    <t>Redstone Ore</t>
  </si>
  <si>
    <t> Glowing Redstone Ore</t>
  </si>
  <si>
    <t>Redstone Torch ("off" state) </t>
  </si>
  <si>
    <t>Redstone Torch ("on" state) </t>
  </si>
  <si>
    <t>Stone Button </t>
  </si>
  <si>
    <t>Snow</t>
  </si>
  <si>
    <t>Ice</t>
  </si>
  <si>
    <t>Snow Block</t>
  </si>
  <si>
    <t>Cactus</t>
  </si>
  <si>
    <t>Clay Block</t>
  </si>
  <si>
    <t>Sugar Cane </t>
  </si>
  <si>
    <t>Jukebox</t>
  </si>
  <si>
    <t>Fence</t>
  </si>
  <si>
    <t>Pumpkin </t>
  </si>
  <si>
    <t>Netherrack</t>
  </si>
  <si>
    <t>Soul Sand</t>
  </si>
  <si>
    <t>Glowstone Block</t>
  </si>
  <si>
    <t>Portal</t>
  </si>
  <si>
    <t>Jack-O-Lantern </t>
  </si>
  <si>
    <t>Cake Block</t>
  </si>
  <si>
    <t>Redstone Repeater ("off" state)</t>
  </si>
  <si>
    <t> Redstone Repeater ("on" state)</t>
  </si>
  <si>
    <t>trapdoor</t>
  </si>
  <si>
    <t>Iron Shovel</t>
  </si>
  <si>
    <t> Iron Pickaxe</t>
  </si>
  <si>
    <t> Iron Axe</t>
  </si>
  <si>
    <t>Flint and Steel</t>
  </si>
  <si>
    <t>Apple</t>
  </si>
  <si>
    <t>Bow</t>
  </si>
  <si>
    <t>Arrow</t>
  </si>
  <si>
    <t>Coal </t>
  </si>
  <si>
    <t>Diamond</t>
  </si>
  <si>
    <t>Iron Ingot</t>
  </si>
  <si>
    <t>Gold Ingot</t>
  </si>
  <si>
    <t> Iron Sword</t>
  </si>
  <si>
    <t>Wooden Sword</t>
  </si>
  <si>
    <t> Wooden Shovel</t>
  </si>
  <si>
    <t> Wooden Pickaxe</t>
  </si>
  <si>
    <t> Wooden Axe</t>
  </si>
  <si>
    <t>Stone Sword</t>
  </si>
  <si>
    <t> Stone Shovel</t>
  </si>
  <si>
    <t> Stone Pickaxe</t>
  </si>
  <si>
    <t> Stone Axe</t>
  </si>
  <si>
    <t> Diamond Sword</t>
  </si>
  <si>
    <t> Diamond Shovel</t>
  </si>
  <si>
    <t> Diamond Pickaxe</t>
  </si>
  <si>
    <t> Diamond Axe</t>
  </si>
  <si>
    <t>Stick</t>
  </si>
  <si>
    <t>Bowl</t>
  </si>
  <si>
    <t>Mushroom Soup</t>
  </si>
  <si>
    <t>Gold Sword</t>
  </si>
  <si>
    <t> Gold Shovel</t>
  </si>
  <si>
    <t> Gold Pickaxe</t>
  </si>
  <si>
    <t> Gold Axe</t>
  </si>
  <si>
    <t>String</t>
  </si>
  <si>
    <t>Feather</t>
  </si>
  <si>
    <t>Gunpowder</t>
  </si>
  <si>
    <t> Wooden Hoe</t>
  </si>
  <si>
    <t> Stone Hoe</t>
  </si>
  <si>
    <t> Iron Hoe</t>
  </si>
  <si>
    <t> Diamond Hoe</t>
  </si>
  <si>
    <t> Gold Hoe</t>
  </si>
  <si>
    <t>Seeds</t>
  </si>
  <si>
    <t>Wheat</t>
  </si>
  <si>
    <t>Bread</t>
  </si>
  <si>
    <t>Leather Helmet</t>
  </si>
  <si>
    <t> Leather Chestplate</t>
  </si>
  <si>
    <t> Leather Leggings</t>
  </si>
  <si>
    <t> Leather Boots</t>
  </si>
  <si>
    <t> Chainmail Helmet</t>
  </si>
  <si>
    <t> Chainmail Chestplate</t>
  </si>
  <si>
    <t> Chainmail Leggings</t>
  </si>
  <si>
    <t> Chainmail Boots</t>
  </si>
  <si>
    <t> Iron Helmet</t>
  </si>
  <si>
    <t> Iron Chestplate</t>
  </si>
  <si>
    <t> Iron Leggings</t>
  </si>
  <si>
    <t> Iron Boots</t>
  </si>
  <si>
    <t> Diamond Helmet</t>
  </si>
  <si>
    <t> Diamond Chestplate</t>
  </si>
  <si>
    <t> Diamond Leggings</t>
  </si>
  <si>
    <t> Diamond Boots</t>
  </si>
  <si>
    <t> Gold Helmet</t>
  </si>
  <si>
    <t> Gold Chestplate</t>
  </si>
  <si>
    <t> Gold Leggings</t>
  </si>
  <si>
    <t> Gold Boots</t>
  </si>
  <si>
    <t>Flint</t>
  </si>
  <si>
    <t>Raw Porkchop</t>
  </si>
  <si>
    <t>Cooked Porkchop</t>
  </si>
  <si>
    <t>Paintings</t>
  </si>
  <si>
    <t>Golden apple</t>
  </si>
  <si>
    <t>Sign</t>
  </si>
  <si>
    <t> Wooden door</t>
  </si>
  <si>
    <t>Bucket</t>
  </si>
  <si>
    <t>Water bucket</t>
  </si>
  <si>
    <t>Lava bucket</t>
  </si>
  <si>
    <t>Minecart</t>
  </si>
  <si>
    <t>Saddle</t>
  </si>
  <si>
    <t> Iron door</t>
  </si>
  <si>
    <t>Redstone</t>
  </si>
  <si>
    <t>Snowball</t>
  </si>
  <si>
    <t>Boat</t>
  </si>
  <si>
    <t>Leather</t>
  </si>
  <si>
    <t>Milk</t>
  </si>
  <si>
    <t>Clay Brick</t>
  </si>
  <si>
    <t>Clay Balls</t>
  </si>
  <si>
    <t>Sugar Cane</t>
  </si>
  <si>
    <t>Paper</t>
  </si>
  <si>
    <t>Book</t>
  </si>
  <si>
    <t>Slimeball</t>
  </si>
  <si>
    <t>Storage Minecart</t>
  </si>
  <si>
    <t>Powered Minecart</t>
  </si>
  <si>
    <t>Egg</t>
  </si>
  <si>
    <t>Compass</t>
  </si>
  <si>
    <t>Fishing Rod</t>
  </si>
  <si>
    <t>Clock</t>
  </si>
  <si>
    <t>Glowstone Dust</t>
  </si>
  <si>
    <t>Raw Fish</t>
  </si>
  <si>
    <t>Cooked Fish</t>
  </si>
  <si>
    <t>Dye D</t>
  </si>
  <si>
    <t>Bone</t>
  </si>
  <si>
    <t>Sugar</t>
  </si>
  <si>
    <t>Cake</t>
  </si>
  <si>
    <t>Bed</t>
  </si>
  <si>
    <t>Redstone Repeater</t>
  </si>
  <si>
    <t>coookie</t>
  </si>
  <si>
    <t>map</t>
  </si>
  <si>
    <t>shears</t>
  </si>
  <si>
    <t> Gold Music Disc</t>
  </si>
  <si>
    <t> Green Music Disc</t>
  </si>
  <si>
    <t>distributions </t>
  </si>
  <si>
    <t>number of samples </t>
  </si>
  <si>
    <t>.- air</t>
  </si>
  <si>
    <t>%</t>
  </si>
  <si>
    <t>chest</t>
  </si>
  <si>
    <t>spawner</t>
  </si>
  <si>
    <t>brown mush</t>
  </si>
  <si>
    <t>red msih</t>
  </si>
  <si>
    <t>red rose</t>
  </si>
  <si>
    <t>flower</t>
  </si>
  <si>
    <t>obsid</t>
  </si>
  <si>
    <t>lapis</t>
  </si>
  <si>
    <t>gold</t>
  </si>
  <si>
    <t>log</t>
  </si>
  <si>
    <t>redstone</t>
  </si>
  <si>
    <t>iron</t>
  </si>
  <si>
    <t>sanstone</t>
  </si>
  <si>
    <t>coal</t>
  </si>
  <si>
    <t>dbedrock</t>
  </si>
  <si>
    <t>dirt</t>
  </si>
  <si>
    <t>stone</t>
  </si>
  <si>
    <t>air</t>
  </si>
</sst>
</file>

<file path=xl/styles.xml><?xml version="1.0" encoding="utf-8"?>
<styleSheet xmlns="http://schemas.openxmlformats.org/spreadsheetml/2006/main">
  <numFmts count="6">
    <numFmt formatCode="GENERAL" numFmtId="164"/>
    <numFmt formatCode="0.0000" numFmtId="165"/>
    <numFmt formatCode="0.00%" numFmtId="166"/>
    <numFmt formatCode="0.000E+00" numFmtId="167"/>
    <numFmt formatCode="0.00000%" numFmtId="168"/>
    <numFmt formatCode="0.00" numFmtId="169"/>
  </numFmts>
  <fonts count="8">
    <font>
      <name val="Calibri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family val="2"/>
      <b val="true"/>
      <color rgb="00FA7D00"/>
      <sz val="11"/>
    </font>
    <font>
      <name val="Calibri"/>
      <family val="2"/>
      <color rgb="003F3F76"/>
      <sz val="11"/>
    </font>
    <font>
      <name val="Calibri"/>
      <family val="2"/>
      <color rgb="009C0006"/>
      <sz val="11"/>
    </font>
    <font>
      <name val="Calibri"/>
      <family val="2"/>
      <color rgb="00006100"/>
      <sz val="11"/>
    </font>
  </fonts>
  <fills count="7">
    <fill>
      <patternFill patternType="none"/>
    </fill>
    <fill>
      <patternFill patternType="gray125"/>
    </fill>
    <fill>
      <patternFill patternType="solid">
        <fgColor rgb="00F2F2F2"/>
        <bgColor rgb="00DCE6F2"/>
      </patternFill>
    </fill>
    <fill>
      <patternFill patternType="solid">
        <fgColor rgb="00FFCC99"/>
        <bgColor rgb="00FFC7CE"/>
      </patternFill>
    </fill>
    <fill>
      <patternFill patternType="solid">
        <fgColor rgb="00DCE6F2"/>
        <bgColor rgb="00F2F2F2"/>
      </patternFill>
    </fill>
    <fill>
      <patternFill patternType="solid">
        <fgColor rgb="00FFC7CE"/>
        <bgColor rgb="00FFCC99"/>
      </patternFill>
    </fill>
    <fill>
      <patternFill patternType="solid">
        <fgColor rgb="00C6EFCE"/>
        <bgColor rgb="00DCE6F2"/>
      </patternFill>
    </fill>
  </fills>
  <borders count="2">
    <border diagonalDown="false" diagonalUp="false">
      <left/>
      <right/>
      <top/>
      <bottom/>
      <diagonal/>
    </border>
    <border diagonalDown="false" diagonalUp="false"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</borders>
  <cellStyleXfs count="25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1" fillId="2" fontId="4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3" fontId="5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4" fontId="0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5" fontId="6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6" fontId="7" numFmtId="164">
      <alignment horizontal="general" indent="0" shrinkToFit="false" textRotation="0" vertical="bottom" wrapText="false"/>
      <protection hidden="false" locked="true"/>
    </xf>
  </cellStyleXfs>
  <cellXfs count="11">
    <xf applyAlignment="false" applyBorder="false" applyFont="false" applyProtection="false" borderId="0" fillId="0" fontId="0" numFmtId="164" xfId="0"/>
    <xf applyAlignment="false" applyBorder="false" applyFont="false" applyProtection="true" borderId="0" fillId="0" fontId="0" numFmtId="164" xfId="0">
      <protection hidden="false" locked="true"/>
    </xf>
    <xf applyAlignment="false" applyBorder="false" applyFont="false" applyProtection="true" borderId="0" fillId="0" fontId="0" numFmtId="165" xfId="0">
      <protection hidden="false" locked="true"/>
    </xf>
    <xf applyAlignment="true" applyBorder="false" applyFont="false" applyProtection="true" borderId="1" fillId="2" fontId="4" numFmtId="164" xfId="20">
      <alignment horizontal="general" indent="0" shrinkToFit="false" textRotation="0" vertical="bottom" wrapText="false"/>
      <protection hidden="false" locked="false"/>
    </xf>
    <xf applyAlignment="true" applyBorder="false" applyFont="false" applyProtection="true" borderId="1" fillId="3" fontId="5" numFmtId="164" xfId="21">
      <alignment horizontal="general" indent="0" shrinkToFit="false" textRotation="0" vertical="bottom" wrapText="false"/>
      <protection hidden="false" locked="false"/>
    </xf>
    <xf applyAlignment="true" applyBorder="true" applyFont="false" applyProtection="true" borderId="0" fillId="4" fontId="0" numFmtId="166" xfId="22">
      <alignment horizontal="general" indent="0" shrinkToFit="false" textRotation="0" vertical="bottom" wrapText="false"/>
      <protection hidden="false" locked="true"/>
    </xf>
    <xf applyAlignment="true" applyBorder="true" applyFont="false" applyProtection="true" borderId="0" fillId="5" fontId="6" numFmtId="166" xfId="23">
      <alignment horizontal="general" indent="0" shrinkToFit="false" textRotation="0" vertical="bottom" wrapText="false"/>
      <protection hidden="false" locked="false"/>
    </xf>
    <xf applyAlignment="true" applyBorder="true" applyFont="false" applyProtection="true" borderId="0" fillId="6" fontId="7" numFmtId="166" xfId="24">
      <alignment horizontal="general" indent="0" shrinkToFit="false" textRotation="0" vertical="bottom" wrapText="false"/>
      <protection hidden="false" locked="false"/>
    </xf>
    <xf applyAlignment="false" applyBorder="false" applyFont="false" applyProtection="false" borderId="0" fillId="0" fontId="0" numFmtId="167" xfId="0"/>
    <xf applyAlignment="false" applyBorder="false" applyFont="false" applyProtection="false" borderId="0" fillId="0" fontId="0" numFmtId="168" xfId="0"/>
    <xf applyAlignment="false" applyBorder="false" applyFont="false" applyProtection="false" borderId="0" fillId="0" fontId="0" numFmtId="169" xfId="0"/>
  </cellXfs>
  <cellStyles count="11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Excel Built-in Calculation" xfId="22"/>
    <cellStyle builtinId="54" customBuiltin="true" name="Excel Built-in Input" xfId="24"/>
    <cellStyle builtinId="54" customBuiltin="true" name="Excel Built-in 20% - Accent1" xfId="15"/>
    <cellStyle builtinId="54" customBuiltin="true" name="Excel Built-in Bad" xfId="15"/>
    <cellStyle builtinId="54" customBuiltin="true" name="Excel Built-in Good" xfId="15"/>
  </cellStyles>
  <colors>
    <indexedColors>
      <rgbColor rgb="00000000"/>
      <rgbColor rgb="00F2F2F2"/>
      <rgbColor rgb="00FF0000"/>
      <rgbColor rgb="0000FF00"/>
      <rgbColor rgb="000000FF"/>
      <rgbColor rgb="00FFFF00"/>
      <rgbColor rgb="00FF00FF"/>
      <rgbColor rgb="0000FFFF"/>
      <rgbColor rgb="009C0006"/>
      <rgbColor rgb="00006100"/>
      <rgbColor rgb="00000080"/>
      <rgbColor rgb="00808000"/>
      <rgbColor rgb="00800080"/>
      <rgbColor rgb="00008080"/>
      <rgbColor rgb="00C0C0C0"/>
      <rgbColor rgb="007F7F7F"/>
      <rgbColor rgb="009999FF"/>
      <rgbColor rgb="00993366"/>
      <rgbColor rgb="00FFFFCC"/>
      <rgbColor rgb="00DCE6F2"/>
      <rgbColor rgb="00660066"/>
      <rgbColor rgb="00FF8080"/>
      <rgbColor rgb="000066CC"/>
      <rgbColor rgb="00FFC7CE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6EFCE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A7D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F3F76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vmlDrawing1.xml><?xml version="1.0" encoding="UTF-8" standalone="yes"?>
<xml xmlns:o="urn:schemas-microsoft-com:office:office" xmlns:v="urn:schemas-microsoft-com:vml" xmlns:x="urn:schemas-microsoft-com:office:excel"><v:shapetype id="shapetype_75" coordsize="21600,21600" o:spt="75" adj="2700" path="m,l21600,l21600,21600l,21600xm@0@0l@0@2l@1@2l@1@0xe"><v:stroke joinstyle="miter"/><v:formulas><v:f eqn="val #0"/><v:f eqn="sum width 0 @0"/><v:f eqn="sum height 0 @0"/></v:formulas><v:path gradientshapeok="t" o:connecttype="rect" textboxrect="@0,@0,@1,@2"/><v:handles><v:h position="@0,0"/></v:handles></v:shapetype><v:shape id="shape_0" style="position:absolute;margin-left:1185pt;margin-top:24.1pt;width:147.2pt;height:120.95pt;visibility:hidden" type="shapetype_75"><w10:wrap w10:type="none"/><v:fill color="#ffffe1" color2="#00001e" detectmouseclick="t" type="solid"/><v:stroke color="black" joinstyle="miter" startarrow="block" startarrowlength="medium" startarrowwidth="medium"/><x:ClientData ObjectType="Note"><x:MoveWithCells/><x:SizeWithCells/><x:Anchor>2, 15, 0, 15, 4, 31, 4, 21</x:Anchor><x:AutoFill>False</x:AutoFill><x:Row>0</x:Row><x:Column>9</x:Column></x:ClientData></v:shape><v:shapetype id="shapetype_75" coordsize="21600,21600" o:spt="75" adj="2700" path="m,l21600,l21600,21600l,21600xm@0@0l@0@2l@1@2l@1@0xe"><v:stroke joinstyle="miter"/><v:formulas><v:f eqn="val #0"/><v:f eqn="sum width 0 @0"/><v:f eqn="sum height 0 @0"/></v:formulas><v:path gradientshapeok="t" o:connecttype="rect" textboxrect="@0,@0,@1,@2"/><v:handles><v:h position="@0,0"/></v:handles></v:shapetype><v:shape id="shape_1" style="position:absolute;margin-left:465.05pt;margin-top:21.65pt;width:146.7pt;height:120.95pt;visibility:hidden" type="shapetype_75"><w10:wrap w10:type="none"/><v:fill color="#ffffe1" color2="#00001e" detectmouseclick="t" type="solid"/><v:stroke color="black" joinstyle="miter" startarrow="block" startarrowlength="medium" startarrowwidth="medium"/><x:ClientData ObjectType="Note"><x:MoveWithCells/><x:SizeWithCells/><x:Anchor>2, 15, 0, 15, 4, 31, 4, 21</x:Anchor><x:AutoFill>False</x:AutoFill><x:Row>3</x:Row><x:Column>7</x:Column></x:ClientData></v:shape><v:shapetype id="shapetype_75" coordsize="21600,21600" o:spt="75" adj="2700" path="m,l21600,l21600,21600l,21600xm@0@0l@0@2l@1@2l@1@0xe"><v:stroke joinstyle="miter"/><v:formulas><v:f eqn="val #0"/><v:f eqn="sum width 0 @0"/><v:f eqn="sum height 0 @0"/></v:formulas><v:path gradientshapeok="t" o:connecttype="rect" textboxrect="@0,@0,@1,@2"/><v:handles><v:h position="@0,0"/></v:handles></v:shapetype><v:shape id="shape_2" style="position:absolute;margin-left:480.35pt;margin-top:151.35pt;width:143.85pt;height:69.7pt;visibility:hidden" type="shapetype_75"><w10:wrap w10:type="none"/><v:fill color="#ffffe1" color2="#00001e" detectmouseclick="t" type="solid"/><v:stroke color="black" joinstyle="miter" startarrow="block" startarrowlength="medium" startarrowwidth="medium"/><x:ClientData ObjectType="Note"><x:MoveWithCells/><x:SizeWithCells/><x:Anchor>2, 15, 0, 15, 4, 31, 4, 21</x:Anchor><x:AutoFill>False</x:AutoFill><x:Row>5</x:Row><x:Column>7</x:Column></x:ClientData></v:shape><v:shapetype id="shapetype_75" coordsize="21600,21600" o:spt="75" adj="2700" path="m,l21600,l21600,21600l,21600xm@0@0l@0@2l@1@2l@1@0xe"><v:stroke joinstyle="miter"/><v:formulas><v:f eqn="val #0"/><v:f eqn="sum width 0 @0"/><v:f eqn="sum height 0 @0"/></v:formulas><v:path gradientshapeok="t" o:connecttype="rect" textboxrect="@0,@0,@1,@2"/><v:handles><v:h position="@0,0"/></v:handles></v:shapetype><v:shape id="shape_3" style="position:absolute;margin-left:652.2pt;margin-top:213.5pt;width:143.85pt;height:69.7pt;visibility:hidden" type="shapetype_75"><w10:wrap w10:type="none"/><v:fill color="#ffffe1" color2="#00001e" detectmouseclick="t" type="solid"/><v:stroke color="black" joinstyle="miter" startarrow="block" startarrowlength="medium" startarrowwidth="medium"/><x:ClientData ObjectType="Note"><x:MoveWithCells/><x:SizeWithCells/><x:Anchor>2, 15, 0, 15, 4, 31, 4, 21</x:Anchor><x:AutoFill>False</x:AutoFill><x:Row>6</x:Row><x:Column>7</x:Column></x:ClientData></v:shape></xml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07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1" width="5.01960784313726"/>
    <col collapsed="false" hidden="false" max="2" min="2" style="1" width="8.46274509803922"/>
    <col collapsed="false" hidden="false" max="3" min="3" style="1" width="15.2039215686275"/>
    <col collapsed="false" hidden="false" max="4" min="4" style="1" width="11.7529411764706"/>
    <col collapsed="false" hidden="false" max="5" min="5" style="1" width="29.9803921568627"/>
    <col collapsed="false" hidden="false" max="6" min="6" style="1" width="20.5098039215686"/>
    <col collapsed="false" hidden="false" max="7" min="7" style="1" width="18.356862745098"/>
    <col collapsed="false" hidden="false" max="8" min="8" style="1" width="13.3372549019608"/>
    <col collapsed="false" hidden="false" max="9" min="9" style="1" width="18.2156862745098"/>
    <col collapsed="false" hidden="false" max="10" min="10" style="1" width="9.18039215686274"/>
    <col collapsed="false" hidden="false" max="11" min="11" style="1" width="12.6196078431373"/>
    <col collapsed="false" hidden="false" max="12" min="12" style="1" width="9.18039215686274"/>
    <col collapsed="false" hidden="false" max="13" min="13" style="1" width="10.1843137254902"/>
    <col collapsed="false" hidden="false" max="1025" min="14" style="1" width="9.18039215686274"/>
  </cols>
  <sheetData>
    <row collapsed="false" customFormat="false" customHeight="false" hidden="false" ht="14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I1" s="1" t="s">
        <v>5</v>
      </c>
      <c r="J1" s="1" t="s">
        <v>6</v>
      </c>
      <c r="K1" s="1" t="s">
        <v>7</v>
      </c>
    </row>
    <row collapsed="false" customFormat="false" customHeight="false" hidden="false" ht="14" outlineLevel="0" r="2">
      <c r="A2" s="1" t="n">
        <v>1</v>
      </c>
      <c r="B2" s="1" t="n">
        <v>0</v>
      </c>
      <c r="C2" s="2" t="inlineStr">
        <f aca="false">C5+H5+H6</f>
        <is>
          <t/>
        </is>
      </c>
      <c r="D2" s="2" t="n">
        <f aca="false">C2*H7</f>
        <v>0.0181431451612903</v>
      </c>
      <c r="E2" s="1" t="s">
        <v>8</v>
      </c>
      <c r="I2" s="1" t="s">
        <v>9</v>
      </c>
      <c r="J2" s="3" t="n">
        <f aca="false">H4/K2</f>
        <v>1.26497413127902</v>
      </c>
      <c r="K2" s="3" t="n">
        <v>0.79053</v>
      </c>
    </row>
    <row collapsed="false" customFormat="false" customHeight="false" hidden="false" ht="14" outlineLevel="0" r="3">
      <c r="A3" s="1" t="n">
        <v>2</v>
      </c>
      <c r="B3" s="1" t="n">
        <v>0</v>
      </c>
      <c r="C3" s="2" t="n">
        <f aca="false">J2</f>
        <v>1.26497413127902</v>
      </c>
      <c r="D3" s="2" t="n">
        <f aca="false">C3*H7</f>
        <v>0.252994826255803</v>
      </c>
      <c r="E3" s="1" t="s">
        <v>10</v>
      </c>
      <c r="I3" s="1" t="s">
        <v>11</v>
      </c>
      <c r="J3" s="3" t="n">
        <f aca="false">H4/K3</f>
        <v>0.0129032258064516</v>
      </c>
      <c r="K3" s="3" t="n">
        <v>77.5</v>
      </c>
    </row>
    <row collapsed="false" customFormat="false" customHeight="false" hidden="false" ht="14.9" outlineLevel="0" r="4">
      <c r="A4" s="1" t="n">
        <v>3</v>
      </c>
      <c r="B4" s="1" t="n">
        <v>0</v>
      </c>
      <c r="C4" s="2" t="n">
        <f aca="false">C3</f>
        <v>1.26497413127902</v>
      </c>
      <c r="D4" s="2" t="n">
        <f aca="false">C4*H7</f>
        <v>0.252994826255803</v>
      </c>
      <c r="E4" s="1" t="s">
        <v>12</v>
      </c>
      <c r="G4" s="1" t="s">
        <v>13</v>
      </c>
      <c r="H4" s="4" t="n">
        <v>1</v>
      </c>
      <c r="I4" s="1" t="s">
        <v>14</v>
      </c>
      <c r="J4" s="3" t="n">
        <f aca="false">H4/K4</f>
        <v>2</v>
      </c>
      <c r="K4" s="3" t="n">
        <v>0.5</v>
      </c>
    </row>
    <row collapsed="false" customFormat="false" customHeight="false" hidden="false" ht="14" outlineLevel="0" r="5">
      <c r="A5" s="1" t="n">
        <v>4</v>
      </c>
      <c r="B5" s="1" t="n">
        <v>0</v>
      </c>
      <c r="C5" s="2" t="n">
        <f aca="false">J3</f>
        <v>0.0129032258064516</v>
      </c>
      <c r="D5" s="2" t="n">
        <f aca="false">C5*H7</f>
        <v>0.00258064516129032</v>
      </c>
      <c r="E5" s="1" t="s">
        <v>15</v>
      </c>
      <c r="G5" s="1" t="s">
        <v>16</v>
      </c>
      <c r="H5" s="5" t="inlineStr">
        <f aca="false">C109/8+H6</f>
        <is>
          <t/>
        </is>
      </c>
      <c r="I5" s="1" t="s">
        <v>17</v>
      </c>
      <c r="J5" s="3" t="n">
        <f aca="false">H4/K5</f>
        <v>66.6666666666667</v>
      </c>
      <c r="K5" s="3" t="n">
        <v>0.015</v>
      </c>
    </row>
    <row collapsed="false" customFormat="false" customHeight="false" hidden="false" ht="14.9" outlineLevel="0" r="6">
      <c r="A6" s="1" t="n">
        <v>5</v>
      </c>
      <c r="B6" s="1" t="n">
        <v>0</v>
      </c>
      <c r="C6" s="2" t="inlineStr">
        <f aca="false">C20/4+H6</f>
        <is>
          <t/>
        </is>
      </c>
      <c r="D6" s="2" t="n">
        <f aca="false">C6*H7</f>
        <v>0.011</v>
      </c>
      <c r="E6" s="1" t="s">
        <v>18</v>
      </c>
      <c r="G6" s="1" t="s">
        <v>19</v>
      </c>
      <c r="H6" s="6" t="n">
        <v>0.03</v>
      </c>
      <c r="I6" s="1" t="s">
        <v>20</v>
      </c>
      <c r="J6" s="3" t="n">
        <f aca="false">H4/K6</f>
        <v>66.6666666666667</v>
      </c>
      <c r="K6" s="3" t="n">
        <v>0.015</v>
      </c>
    </row>
    <row collapsed="false" customFormat="false" customHeight="false" hidden="false" ht="14" outlineLevel="0" r="7">
      <c r="A7" s="1" t="n">
        <v>6</v>
      </c>
      <c r="B7" s="1" t="n">
        <v>0</v>
      </c>
      <c r="C7" s="2" t="n">
        <f aca="false">J39</f>
        <v>1</v>
      </c>
      <c r="D7" s="2" t="n">
        <f aca="false">C7*H7</f>
        <v>0.2</v>
      </c>
      <c r="E7" s="1" t="s">
        <v>21</v>
      </c>
      <c r="G7" s="1" t="s">
        <v>22</v>
      </c>
      <c r="H7" s="7" t="n">
        <v>0.2</v>
      </c>
      <c r="I7" s="1" t="s">
        <v>23</v>
      </c>
      <c r="J7" s="3" t="n">
        <f aca="false">H4/K7</f>
        <v>0.566184089094728</v>
      </c>
      <c r="K7" s="3" t="n">
        <v>1.76621</v>
      </c>
    </row>
    <row collapsed="false" customFormat="false" customHeight="false" hidden="false" ht="14" outlineLevel="0" r="8">
      <c r="A8" s="1" t="n">
        <v>6</v>
      </c>
      <c r="B8" s="1" t="n">
        <v>1</v>
      </c>
      <c r="C8" s="2" t="n">
        <f aca="false">J39</f>
        <v>1</v>
      </c>
      <c r="D8" s="2" t="n">
        <f aca="false">C8*H7</f>
        <v>0.2</v>
      </c>
      <c r="E8" s="1" t="s">
        <v>24</v>
      </c>
      <c r="J8" s="3"/>
      <c r="K8" s="3"/>
    </row>
    <row collapsed="false" customFormat="false" customHeight="false" hidden="false" ht="14" outlineLevel="0" r="9">
      <c r="A9" s="1" t="n">
        <v>6</v>
      </c>
      <c r="B9" s="1" t="n">
        <v>2</v>
      </c>
      <c r="C9" s="2" t="n">
        <f aca="false">J39</f>
        <v>1</v>
      </c>
      <c r="D9" s="2" t="n">
        <f aca="false">C9*H7</f>
        <v>0.2</v>
      </c>
      <c r="E9" s="1" t="s">
        <v>25</v>
      </c>
      <c r="I9" s="1" t="s">
        <v>26</v>
      </c>
      <c r="J9" s="3" t="n">
        <f aca="false">H4/K9</f>
        <v>0.407171097366825</v>
      </c>
      <c r="K9" s="3" t="n">
        <v>2.45597</v>
      </c>
    </row>
    <row collapsed="false" customFormat="false" customHeight="false" hidden="false" ht="14" outlineLevel="0" r="10">
      <c r="A10" s="1" t="n">
        <v>7</v>
      </c>
      <c r="B10" s="1" t="n">
        <v>0</v>
      </c>
      <c r="C10" s="2"/>
      <c r="D10" s="2"/>
      <c r="E10" s="1" t="s">
        <v>27</v>
      </c>
      <c r="I10" s="1" t="s">
        <v>28</v>
      </c>
      <c r="J10" s="3" t="n">
        <f aca="false">H4/K10</f>
        <v>22.237046920169</v>
      </c>
      <c r="K10" s="3" t="n">
        <v>0.04497</v>
      </c>
    </row>
    <row collapsed="false" customFormat="false" customHeight="false" hidden="false" ht="14" outlineLevel="0" r="11">
      <c r="A11" s="1" t="n">
        <v>8</v>
      </c>
      <c r="B11" s="1" t="n">
        <v>0</v>
      </c>
      <c r="C11" s="2" t="n">
        <f aca="false">J5</f>
        <v>66.6666666666667</v>
      </c>
      <c r="D11" s="2" t="n">
        <f aca="false">C11*H7</f>
        <v>13.3333333333333</v>
      </c>
      <c r="E11" s="1" t="s">
        <v>29</v>
      </c>
      <c r="I11" s="1" t="s">
        <v>30</v>
      </c>
      <c r="J11" s="3" t="n">
        <f aca="false">H4/K11</f>
        <v>2.29342017751072</v>
      </c>
      <c r="K11" s="3" t="n">
        <v>0.43603</v>
      </c>
    </row>
    <row collapsed="false" customFormat="false" customHeight="false" hidden="false" ht="14" outlineLevel="0" r="12">
      <c r="A12" s="1" t="n">
        <v>9</v>
      </c>
      <c r="B12" s="1" t="n">
        <v>0</v>
      </c>
      <c r="C12" s="2" t="n">
        <f aca="false">J5</f>
        <v>66.6666666666667</v>
      </c>
      <c r="D12" s="2" t="n">
        <f aca="false">C12*H7</f>
        <v>13.3333333333333</v>
      </c>
      <c r="E12" s="1" t="s">
        <v>31</v>
      </c>
      <c r="I12" s="1" t="s">
        <v>32</v>
      </c>
      <c r="J12" s="3" t="n">
        <f aca="false">H4/K12</f>
        <v>0.1</v>
      </c>
      <c r="K12" s="3" t="n">
        <v>10</v>
      </c>
    </row>
    <row collapsed="false" customFormat="false" customHeight="false" hidden="false" ht="14" outlineLevel="0" r="13">
      <c r="A13" s="1" t="n">
        <v>10</v>
      </c>
      <c r="B13" s="1" t="n">
        <v>0</v>
      </c>
      <c r="C13" s="2" t="n">
        <f aca="false">J6</f>
        <v>66.6666666666667</v>
      </c>
      <c r="D13" s="2" t="n">
        <f aca="false">C13*H7</f>
        <v>13.3333333333333</v>
      </c>
      <c r="E13" s="1" t="s">
        <v>33</v>
      </c>
      <c r="I13" s="1" t="s">
        <v>34</v>
      </c>
      <c r="J13" s="3" t="n">
        <f aca="false">H4/K13</f>
        <v>0.0666666666666667</v>
      </c>
      <c r="K13" s="3" t="n">
        <v>15</v>
      </c>
    </row>
    <row collapsed="false" customFormat="false" customHeight="false" hidden="false" ht="14" outlineLevel="0" r="14">
      <c r="A14" s="1" t="n">
        <v>11</v>
      </c>
      <c r="B14" s="1" t="n">
        <v>0</v>
      </c>
      <c r="C14" s="2" t="n">
        <f aca="false">J6</f>
        <v>66.6666666666667</v>
      </c>
      <c r="D14" s="2" t="n">
        <f aca="false">C14*H7</f>
        <v>13.3333333333333</v>
      </c>
      <c r="E14" s="1" t="s">
        <v>35</v>
      </c>
      <c r="I14" s="1" t="s">
        <v>36</v>
      </c>
      <c r="J14" s="3" t="n">
        <v>1</v>
      </c>
      <c r="K14" s="3" t="n">
        <v>0.5</v>
      </c>
    </row>
    <row collapsed="false" customFormat="false" customHeight="false" hidden="false" ht="14" outlineLevel="0" r="15">
      <c r="A15" s="1" t="n">
        <v>12</v>
      </c>
      <c r="B15" s="1" t="n">
        <v>0</v>
      </c>
      <c r="C15" s="2" t="n">
        <f aca="false">J7</f>
        <v>0.566184089094728</v>
      </c>
      <c r="D15" s="2" t="n">
        <f aca="false">C15*H7</f>
        <v>0.113236817818946</v>
      </c>
      <c r="E15" s="1" t="s">
        <v>37</v>
      </c>
      <c r="I15" s="1" t="s">
        <v>38</v>
      </c>
      <c r="J15" s="3" t="n">
        <f aca="false">H4/K15</f>
        <v>0.04</v>
      </c>
      <c r="K15" s="3" t="n">
        <v>25</v>
      </c>
    </row>
    <row collapsed="false" customFormat="false" customHeight="false" hidden="false" ht="14" outlineLevel="0" r="16">
      <c r="A16" s="1" t="n">
        <v>13</v>
      </c>
      <c r="B16" s="1" t="n">
        <v>0</v>
      </c>
      <c r="C16" s="2" t="n">
        <f aca="false">J9</f>
        <v>0.407171097366825</v>
      </c>
      <c r="D16" s="2" t="n">
        <f aca="false">C16*H7</f>
        <v>0.0814342194733649</v>
      </c>
      <c r="E16" s="1" t="s">
        <v>39</v>
      </c>
      <c r="I16" s="1" t="s">
        <v>40</v>
      </c>
      <c r="J16" s="3" t="n">
        <f aca="false">H4/K16</f>
        <v>0.04</v>
      </c>
      <c r="K16" s="3" t="n">
        <v>25</v>
      </c>
    </row>
    <row collapsed="false" customFormat="false" customHeight="false" hidden="false" ht="14.9" outlineLevel="0" r="17">
      <c r="A17" s="1" t="n">
        <v>14</v>
      </c>
      <c r="B17" s="1" t="n">
        <v>0</v>
      </c>
      <c r="C17" s="2" t="n">
        <f aca="false">J10</f>
        <v>22.237046920169</v>
      </c>
      <c r="D17" s="2" t="n">
        <f aca="false">C17*H7</f>
        <v>4.4474093840338</v>
      </c>
      <c r="E17" s="1" t="s">
        <v>41</v>
      </c>
      <c r="I17" s="1" t="s">
        <v>42</v>
      </c>
      <c r="J17" s="3" t="n">
        <f aca="false">H4/K17</f>
        <v>0.2</v>
      </c>
      <c r="K17" s="3" t="n">
        <v>5</v>
      </c>
    </row>
    <row collapsed="false" customFormat="false" customHeight="false" hidden="false" ht="14" outlineLevel="0" r="18">
      <c r="A18" s="1" t="n">
        <v>15</v>
      </c>
      <c r="B18" s="1" t="n">
        <v>0</v>
      </c>
      <c r="C18" s="2" t="n">
        <f aca="false">J11</f>
        <v>2.29342017751072</v>
      </c>
      <c r="D18" s="2" t="n">
        <f aca="false">C18*H7</f>
        <v>0.458684035502144</v>
      </c>
      <c r="E18" s="1" t="s">
        <v>43</v>
      </c>
      <c r="I18" s="1" t="s">
        <v>44</v>
      </c>
      <c r="J18" s="3" t="n">
        <f aca="false">H4/K18</f>
        <v>0.2</v>
      </c>
      <c r="K18" s="3" t="n">
        <v>5</v>
      </c>
    </row>
    <row collapsed="false" customFormat="false" customHeight="false" hidden="false" ht="14" outlineLevel="0" r="19">
      <c r="A19" s="1" t="n">
        <v>16</v>
      </c>
      <c r="B19" s="1" t="n">
        <v>0</v>
      </c>
      <c r="C19" s="2" t="inlineStr">
        <f aca="false">C20+H5+H6</f>
        <is>
          <t/>
        </is>
      </c>
      <c r="D19" s="2" t="n">
        <f aca="false">C19*H7</f>
        <v>0.0355625</v>
      </c>
      <c r="E19" s="1" t="s">
        <v>45</v>
      </c>
      <c r="I19" s="1" t="s">
        <v>46</v>
      </c>
      <c r="J19" s="3" t="n">
        <f aca="false">H4/K19</f>
        <v>236.96682464455</v>
      </c>
      <c r="K19" s="3" t="n">
        <v>0.00422</v>
      </c>
    </row>
    <row collapsed="false" customFormat="false" customHeight="false" hidden="false" ht="14.9" outlineLevel="0" r="20">
      <c r="A20" s="1" t="n">
        <v>17</v>
      </c>
      <c r="B20" s="1" t="n">
        <v>0</v>
      </c>
      <c r="C20" s="2" t="n">
        <f aca="false">J12</f>
        <v>0.1</v>
      </c>
      <c r="D20" s="2" t="n">
        <f aca="false">C20*H7</f>
        <v>0.02</v>
      </c>
      <c r="E20" s="1" t="s">
        <v>47</v>
      </c>
      <c r="I20" s="1" t="s">
        <v>48</v>
      </c>
      <c r="J20" s="3" t="n">
        <f aca="false">H4/K20</f>
        <v>213.675213675214</v>
      </c>
      <c r="K20" s="3" t="n">
        <v>0.00468</v>
      </c>
    </row>
    <row collapsed="false" customFormat="false" customHeight="false" hidden="false" ht="14" outlineLevel="0" r="21">
      <c r="A21" s="1" t="n">
        <v>18</v>
      </c>
      <c r="B21" s="1" t="n">
        <v>0</v>
      </c>
      <c r="C21" s="2" t="n">
        <f aca="false">J13</f>
        <v>0.0666666666666667</v>
      </c>
      <c r="D21" s="2" t="n">
        <f aca="false">C21*H7</f>
        <v>0.0133333333333333</v>
      </c>
      <c r="E21" s="1" t="s">
        <v>49</v>
      </c>
      <c r="I21" s="1" t="s">
        <v>50</v>
      </c>
      <c r="J21" s="3" t="n">
        <f aca="false">H4/K21</f>
        <v>50</v>
      </c>
      <c r="K21" s="3" t="n">
        <v>0.02</v>
      </c>
    </row>
    <row collapsed="false" customFormat="false" customHeight="false" hidden="false" ht="14" outlineLevel="0" r="22">
      <c r="A22" s="1" t="n">
        <v>19</v>
      </c>
      <c r="B22" s="1" t="n">
        <v>0</v>
      </c>
      <c r="C22" s="2" t="n">
        <f aca="false">J53</f>
        <v>200</v>
      </c>
      <c r="D22" s="2" t="n">
        <f aca="false">C22*H7</f>
        <v>40</v>
      </c>
      <c r="E22" s="1" t="s">
        <v>51</v>
      </c>
      <c r="I22" s="1" t="s">
        <v>52</v>
      </c>
      <c r="J22" s="3" t="n">
        <f aca="false">H4/K22</f>
        <v>6.57116572479958</v>
      </c>
      <c r="K22" s="3" t="n">
        <v>0.15218</v>
      </c>
    </row>
    <row collapsed="false" customFormat="false" customHeight="false" hidden="false" ht="14" outlineLevel="0" r="23">
      <c r="A23" s="1" t="n">
        <v>20</v>
      </c>
      <c r="B23" s="1" t="n">
        <v>0</v>
      </c>
      <c r="C23" s="2" t="inlineStr">
        <f aca="false">C15+H5+H6</f>
        <is>
          <t/>
        </is>
      </c>
      <c r="D23" s="2" t="n">
        <f aca="false">C23*H7</f>
        <v>0.128799317818946</v>
      </c>
      <c r="E23" s="1" t="s">
        <v>53</v>
      </c>
      <c r="I23" s="1" t="s">
        <v>54</v>
      </c>
      <c r="J23" s="3" t="n">
        <f aca="false">H4/K23</f>
        <v>2.25733634311512</v>
      </c>
      <c r="K23" s="3" t="n">
        <v>0.443</v>
      </c>
    </row>
    <row collapsed="false" customFormat="false" customHeight="false" hidden="false" ht="14.9" outlineLevel="0" r="24">
      <c r="A24" s="1" t="n">
        <v>21</v>
      </c>
      <c r="B24" s="1" t="n">
        <v>0</v>
      </c>
      <c r="C24" s="2" t="n">
        <f aca="false">J36</f>
        <v>58.8581518540318</v>
      </c>
      <c r="D24" s="2" t="n">
        <f aca="false">C24*H7</f>
        <v>11.7716303708064</v>
      </c>
      <c r="E24" s="1" t="s">
        <v>55</v>
      </c>
      <c r="I24" s="1" t="s">
        <v>56</v>
      </c>
      <c r="J24" s="3" t="n">
        <f aca="false">H4/K24</f>
        <v>6.51635605369477</v>
      </c>
      <c r="K24" s="3" t="n">
        <v>0.15346</v>
      </c>
    </row>
    <row collapsed="false" customFormat="false" customHeight="false" hidden="false" ht="14.9" outlineLevel="0" r="25">
      <c r="A25" s="1" t="n">
        <v>22</v>
      </c>
      <c r="B25" s="1" t="n">
        <v>0</v>
      </c>
      <c r="C25" s="2" t="inlineStr">
        <f aca="false">C197*9+H6</f>
        <is>
          <t/>
        </is>
      </c>
      <c r="D25" s="2" t="n">
        <f aca="false">C25*H7</f>
        <v>0.6860625</v>
      </c>
      <c r="E25" s="1" t="s">
        <v>57</v>
      </c>
      <c r="I25" s="1" t="s">
        <v>58</v>
      </c>
      <c r="J25" s="3" t="n">
        <f aca="false">H4/K25</f>
        <v>0.2</v>
      </c>
      <c r="K25" s="3" t="n">
        <v>5</v>
      </c>
    </row>
    <row collapsed="false" customFormat="false" customHeight="false" hidden="false" ht="14" outlineLevel="0" r="26">
      <c r="A26" s="1" t="n">
        <v>23</v>
      </c>
      <c r="B26" s="1" t="n">
        <v>0</v>
      </c>
      <c r="C26" s="2" t="inlineStr">
        <f aca="false">C107+C177+7*C5+H6</f>
        <is>
          <t/>
        </is>
      </c>
      <c r="D26" s="2" t="n">
        <f aca="false">C26*H7</f>
        <v>1.32168108860899</v>
      </c>
      <c r="E26" s="1" t="s">
        <v>59</v>
      </c>
      <c r="I26" s="1" t="s">
        <v>60</v>
      </c>
      <c r="J26" s="3" t="n">
        <f aca="false">H4/K26</f>
        <v>450.450450450451</v>
      </c>
      <c r="K26" s="3" t="n">
        <v>0.00222</v>
      </c>
    </row>
    <row collapsed="false" customFormat="false" customHeight="false" hidden="false" ht="14" outlineLevel="0" r="27">
      <c r="A27" s="1" t="n">
        <v>24</v>
      </c>
      <c r="B27" s="1" t="n">
        <v>0</v>
      </c>
      <c r="C27" s="2" t="inlineStr">
        <f aca="false">C15*4+H6</f>
        <is>
          <t/>
        </is>
      </c>
      <c r="D27" s="2" t="n">
        <f aca="false">C27*H7</f>
        <v>0.458947271275783</v>
      </c>
      <c r="E27" s="1" t="s">
        <v>61</v>
      </c>
      <c r="I27" s="1" t="s">
        <v>62</v>
      </c>
      <c r="J27" s="3" t="n">
        <f aca="false">H4/K27</f>
        <v>1000</v>
      </c>
      <c r="K27" s="3" t="n">
        <v>0.001</v>
      </c>
    </row>
    <row collapsed="false" customFormat="false" customHeight="false" hidden="false" ht="14" outlineLevel="0" r="28">
      <c r="A28" s="1" t="n">
        <v>25</v>
      </c>
      <c r="B28" s="1" t="n">
        <v>0</v>
      </c>
      <c r="C28" s="2" t="inlineStr">
        <f aca="false">8*C6+C177+H6</f>
        <is>
          <t/>
        </is>
      </c>
      <c r="D28" s="2" t="n">
        <f aca="false">C28*H7</f>
        <v>0.751116572479958</v>
      </c>
      <c r="E28" s="1" t="s">
        <v>63</v>
      </c>
      <c r="I28" s="1" t="s">
        <v>64</v>
      </c>
      <c r="J28" s="3" t="n">
        <f aca="false">H4/K28</f>
        <v>333.333333333333</v>
      </c>
      <c r="K28" s="3" t="n">
        <v>0.003</v>
      </c>
    </row>
    <row collapsed="false" customFormat="false" customHeight="false" hidden="false" ht="14.9" outlineLevel="0" r="29">
      <c r="A29" s="1" t="n">
        <v>26</v>
      </c>
      <c r="B29" s="1" t="n">
        <v>0</v>
      </c>
      <c r="C29" s="2" t="inlineStr">
        <f aca="false">C35*3+C6*3+H6</f>
        <is>
          <t/>
        </is>
      </c>
      <c r="D29" s="2" t="n">
        <f aca="false">C29*H7</f>
        <v>0.639</v>
      </c>
      <c r="E29" s="1" t="s">
        <v>65</v>
      </c>
      <c r="I29" s="1" t="s">
        <v>66</v>
      </c>
      <c r="J29" s="3" t="n">
        <f aca="false">H4/K29</f>
        <v>0.0111111111111111</v>
      </c>
      <c r="K29" s="3" t="n">
        <v>90</v>
      </c>
    </row>
    <row collapsed="false" customFormat="false" customHeight="false" hidden="false" ht="14.9" outlineLevel="0" r="30">
      <c r="A30" s="1" t="n">
        <v>27</v>
      </c>
      <c r="B30" s="1" t="n">
        <v>0</v>
      </c>
      <c r="C30" s="2" t="inlineStr">
        <f aca="false">(6*C112+C126+C177)/6+H6</f>
        <is>
          <t/>
        </is>
      </c>
      <c r="D30" s="2" t="n">
        <f aca="false">C30*H7</f>
        <v>4.58040797944713</v>
      </c>
      <c r="E30" s="1" t="s">
        <v>67</v>
      </c>
      <c r="I30" s="1" t="s">
        <v>68</v>
      </c>
      <c r="J30" s="3" t="n">
        <f aca="false">H4/K30</f>
        <v>0.1</v>
      </c>
      <c r="K30" s="3" t="n">
        <v>10</v>
      </c>
    </row>
    <row collapsed="false" customFormat="false" customHeight="false" hidden="false" ht="14" outlineLevel="0" r="31">
      <c r="A31" s="1" t="n">
        <v>28</v>
      </c>
      <c r="B31" s="1" t="n">
        <v>0</v>
      </c>
      <c r="C31" s="2" t="inlineStr">
        <f aca="false">(C111*6+C177+C75)/6+H6</f>
        <is>
          <t/>
        </is>
      </c>
      <c r="D31" s="2" t="n">
        <f aca="false">C31*H7</f>
        <v>0.596813679302567</v>
      </c>
      <c r="E31" s="1" t="s">
        <v>69</v>
      </c>
      <c r="I31" s="1" t="s">
        <v>70</v>
      </c>
      <c r="J31" s="3" t="n">
        <v>1</v>
      </c>
      <c r="K31" s="3"/>
    </row>
    <row collapsed="false" customFormat="false" customHeight="false" hidden="false" ht="14" outlineLevel="0" r="32">
      <c r="A32" s="1" t="n">
        <v>29</v>
      </c>
      <c r="B32" s="1" t="n">
        <v>0</v>
      </c>
      <c r="C32" s="2" t="inlineStr">
        <f aca="false">C34+C187+H6</f>
        <is>
          <t/>
        </is>
      </c>
      <c r="D32" s="2" t="n">
        <f aca="false">C32*H7</f>
        <v>11.1866856886273</v>
      </c>
      <c r="E32" s="1" t="s">
        <v>71</v>
      </c>
      <c r="I32" s="1" t="s">
        <v>72</v>
      </c>
      <c r="J32" s="3" t="n">
        <v>5</v>
      </c>
      <c r="K32" s="3"/>
    </row>
    <row collapsed="false" customFormat="false" customHeight="false" hidden="false" ht="14" outlineLevel="0" r="33">
      <c r="A33" s="1" t="n">
        <v>30</v>
      </c>
      <c r="B33" s="1" t="n">
        <v>0</v>
      </c>
      <c r="C33" s="2" t="n">
        <f aca="false">J31</f>
        <v>1</v>
      </c>
      <c r="D33" s="2" t="n">
        <f aca="false">C33*H7</f>
        <v>0.2</v>
      </c>
      <c r="E33" s="1" t="s">
        <v>70</v>
      </c>
      <c r="I33" s="1" t="s">
        <v>73</v>
      </c>
      <c r="J33" s="3" t="n">
        <v>1</v>
      </c>
      <c r="K33" s="3"/>
    </row>
    <row collapsed="false" customFormat="false" customHeight="false" hidden="false" ht="14.9" outlineLevel="0" r="34">
      <c r="A34" s="1" t="n">
        <v>33</v>
      </c>
      <c r="B34" s="1" t="n">
        <v>0</v>
      </c>
      <c r="C34" s="2" t="inlineStr">
        <f aca="false">3*C6+4*C5+C111+C177+H6</f>
        <is>
          <t/>
        </is>
      </c>
      <c r="D34" s="2" t="n">
        <f aca="false">C34*H7</f>
        <v>1.18068568862726</v>
      </c>
      <c r="E34" s="1" t="s">
        <v>74</v>
      </c>
      <c r="I34" s="1" t="s">
        <v>75</v>
      </c>
      <c r="J34" s="3" t="n">
        <f aca="false">H4/K34</f>
        <v>0.1</v>
      </c>
      <c r="K34" s="3" t="n">
        <v>10</v>
      </c>
    </row>
    <row collapsed="false" customFormat="false" customHeight="false" hidden="false" ht="14" outlineLevel="0" r="35">
      <c r="A35" s="1" t="n">
        <v>35</v>
      </c>
      <c r="B35" s="1" t="n">
        <v>0</v>
      </c>
      <c r="C35" s="2" t="n">
        <f aca="false">J14</f>
        <v>1</v>
      </c>
      <c r="D35" s="2" t="n">
        <f aca="false">C35*H7</f>
        <v>0.2</v>
      </c>
      <c r="E35" s="1" t="s">
        <v>76</v>
      </c>
      <c r="I35" s="1" t="s">
        <v>77</v>
      </c>
      <c r="J35" s="3" t="n">
        <f aca="false">H4/K35</f>
        <v>54.6746856205577</v>
      </c>
      <c r="K35" s="3" t="n">
        <v>0.01829</v>
      </c>
    </row>
    <row collapsed="false" customFormat="false" customHeight="false" hidden="false" ht="14.9" outlineLevel="0" r="36">
      <c r="A36" s="1" t="n">
        <v>37</v>
      </c>
      <c r="B36" s="1" t="n">
        <v>0</v>
      </c>
      <c r="C36" s="2" t="n">
        <f aca="false">J15</f>
        <v>0.04</v>
      </c>
      <c r="D36" s="2" t="n">
        <f aca="false">C36*H7</f>
        <v>0.008</v>
      </c>
      <c r="E36" s="1" t="s">
        <v>78</v>
      </c>
      <c r="I36" s="1" t="s">
        <v>79</v>
      </c>
      <c r="J36" s="3" t="n">
        <f aca="false">H4/K36</f>
        <v>58.8581518540318</v>
      </c>
      <c r="K36" s="3" t="n">
        <v>0.01699</v>
      </c>
    </row>
    <row collapsed="false" customFormat="false" customHeight="false" hidden="false" ht="14" outlineLevel="0" r="37">
      <c r="A37" s="1" t="n">
        <v>38</v>
      </c>
      <c r="B37" s="1" t="n">
        <v>0</v>
      </c>
      <c r="C37" s="2" t="n">
        <f aca="false">J16</f>
        <v>0.04</v>
      </c>
      <c r="D37" s="2" t="n">
        <f aca="false">C37*H7</f>
        <v>0.008</v>
      </c>
      <c r="E37" s="1" t="s">
        <v>80</v>
      </c>
      <c r="I37" s="1" t="s">
        <v>81</v>
      </c>
      <c r="J37" s="3" t="n">
        <v>0.3</v>
      </c>
      <c r="K37" s="3"/>
    </row>
    <row collapsed="false" customFormat="false" customHeight="false" hidden="false" ht="14" outlineLevel="0" r="38">
      <c r="A38" s="1" t="n">
        <v>39</v>
      </c>
      <c r="B38" s="1" t="n">
        <v>0</v>
      </c>
      <c r="C38" s="2" t="n">
        <f aca="false">J17</f>
        <v>0.2</v>
      </c>
      <c r="D38" s="2" t="n">
        <f aca="false">C38*H7</f>
        <v>0.04</v>
      </c>
      <c r="E38" s="1" t="s">
        <v>82</v>
      </c>
      <c r="I38" s="1" t="s">
        <v>58</v>
      </c>
      <c r="J38" s="3" t="n">
        <v>0.3</v>
      </c>
      <c r="K38" s="3"/>
    </row>
    <row collapsed="false" customFormat="false" customHeight="false" hidden="false" ht="14" outlineLevel="0" r="39">
      <c r="A39" s="1" t="n">
        <v>40</v>
      </c>
      <c r="B39" s="1" t="n">
        <v>0</v>
      </c>
      <c r="C39" s="2" t="n">
        <f aca="false">J18</f>
        <v>0.2</v>
      </c>
      <c r="D39" s="2" t="n">
        <f aca="false">C39*H7</f>
        <v>0.04</v>
      </c>
      <c r="E39" s="1" t="s">
        <v>83</v>
      </c>
      <c r="I39" s="1" t="s">
        <v>14</v>
      </c>
      <c r="J39" s="3" t="n">
        <v>1</v>
      </c>
      <c r="K39" s="3"/>
    </row>
    <row collapsed="false" customFormat="false" customHeight="false" hidden="false" ht="14.9" outlineLevel="0" r="40">
      <c r="A40" s="1" t="n">
        <v>41</v>
      </c>
      <c r="B40" s="1" t="n">
        <v>0</v>
      </c>
      <c r="C40" s="2" t="inlineStr">
        <f aca="false">C112*9+H6</f>
        <is>
          <t/>
        </is>
      </c>
      <c r="D40" s="2" t="n">
        <f aca="false">C40*H7</f>
        <v>40.1727469563042</v>
      </c>
      <c r="E40" s="1" t="s">
        <v>84</v>
      </c>
      <c r="I40" s="1" t="s">
        <v>66</v>
      </c>
      <c r="J40" s="3" t="n">
        <v>0.012</v>
      </c>
      <c r="K40" s="3"/>
    </row>
    <row collapsed="false" customFormat="false" customHeight="false" hidden="false" ht="14.9" outlineLevel="0" r="41">
      <c r="A41" s="1" t="n">
        <v>42</v>
      </c>
      <c r="B41" s="1" t="n">
        <v>0</v>
      </c>
      <c r="C41" s="2" t="inlineStr">
        <f aca="false">C111*9+H6</f>
        <is>
          <t/>
        </is>
      </c>
      <c r="D41" s="2" t="n">
        <f aca="false">C41*H7</f>
        <v>4.2742188195193</v>
      </c>
      <c r="E41" s="1" t="s">
        <v>85</v>
      </c>
      <c r="I41" s="1" t="s">
        <v>86</v>
      </c>
      <c r="J41" s="3" t="n">
        <v>0.5</v>
      </c>
      <c r="K41" s="3"/>
    </row>
    <row collapsed="false" customFormat="false" customHeight="false" hidden="false" ht="14" outlineLevel="0" r="42">
      <c r="A42" s="1" t="n">
        <v>43</v>
      </c>
      <c r="B42" s="1" t="n">
        <v>0</v>
      </c>
      <c r="C42" s="2" t="n">
        <f aca="false">C46*2</f>
        <v>0.181431451612903</v>
      </c>
      <c r="D42" s="2" t="n">
        <f aca="false">C42*H7</f>
        <v>0.0362862903225806</v>
      </c>
      <c r="E42" s="1" t="s">
        <v>87</v>
      </c>
      <c r="J42" s="3"/>
      <c r="K42" s="3"/>
    </row>
    <row collapsed="false" customFormat="false" customHeight="false" hidden="false" ht="14" outlineLevel="0" r="43">
      <c r="A43" s="1" t="n">
        <v>43</v>
      </c>
      <c r="B43" s="1" t="n">
        <v>1</v>
      </c>
      <c r="C43" s="2" t="n">
        <f aca="false">C47*2</f>
        <v>4.58947271275783</v>
      </c>
      <c r="D43" s="2" t="n">
        <f aca="false">C43*H7</f>
        <v>0.917894542551565</v>
      </c>
      <c r="E43" s="1" t="s">
        <v>88</v>
      </c>
      <c r="J43" s="3"/>
      <c r="K43" s="3"/>
    </row>
    <row collapsed="false" customFormat="false" customHeight="false" hidden="false" ht="14" outlineLevel="0" r="44">
      <c r="A44" s="1" t="n">
        <v>43</v>
      </c>
      <c r="B44" s="1" t="n">
        <v>2</v>
      </c>
      <c r="C44" s="2" t="n">
        <f aca="false">C48*2</f>
        <v>0.11</v>
      </c>
      <c r="D44" s="2" t="n">
        <f aca="false">C44*H7</f>
        <v>0.022</v>
      </c>
      <c r="E44" s="1" t="s">
        <v>89</v>
      </c>
      <c r="J44" s="3"/>
      <c r="K44" s="3"/>
    </row>
    <row collapsed="false" customFormat="false" customHeight="false" hidden="false" ht="14.9" outlineLevel="0" r="45">
      <c r="A45" s="1" t="n">
        <v>43</v>
      </c>
      <c r="B45" s="1" t="n">
        <v>3</v>
      </c>
      <c r="C45" s="2" t="n">
        <f aca="false">C49*2</f>
        <v>0.0258064516129032</v>
      </c>
      <c r="D45" s="2" t="n">
        <f aca="false">C45*H7</f>
        <v>0.00516129032258065</v>
      </c>
      <c r="E45" s="1" t="s">
        <v>90</v>
      </c>
      <c r="I45" s="1" t="s">
        <v>75</v>
      </c>
      <c r="J45" s="3" t="n">
        <v>1</v>
      </c>
      <c r="K45" s="3"/>
    </row>
    <row collapsed="false" customFormat="false" customHeight="false" hidden="false" ht="14" outlineLevel="0" r="46">
      <c r="A46" s="1" t="n">
        <v>44</v>
      </c>
      <c r="B46" s="1" t="n">
        <v>0</v>
      </c>
      <c r="C46" s="2" t="inlineStr">
        <f aca="false">C2</f>
        <is>
          <t/>
        </is>
      </c>
      <c r="D46" s="2" t="n">
        <f aca="false">C46*H7</f>
        <v>0.0181431451612903</v>
      </c>
      <c r="E46" s="1" t="s">
        <v>91</v>
      </c>
      <c r="J46" s="3"/>
      <c r="K46" s="3"/>
    </row>
    <row collapsed="false" customFormat="false" customHeight="false" hidden="false" ht="14" outlineLevel="0" r="47">
      <c r="A47" s="1" t="n">
        <v>44</v>
      </c>
      <c r="B47" s="1" t="n">
        <v>1</v>
      </c>
      <c r="C47" s="2" t="inlineStr">
        <f aca="false">C27</f>
        <is>
          <t/>
        </is>
      </c>
      <c r="D47" s="2" t="n">
        <f aca="false">C47*H7</f>
        <v>0.458947271275783</v>
      </c>
      <c r="E47" s="1" t="s">
        <v>92</v>
      </c>
      <c r="J47" s="3"/>
      <c r="K47" s="3"/>
    </row>
    <row collapsed="false" customFormat="false" customHeight="false" hidden="false" ht="14" outlineLevel="0" r="48">
      <c r="A48" s="1" t="n">
        <v>44</v>
      </c>
      <c r="B48" s="1" t="n">
        <v>2</v>
      </c>
      <c r="C48" s="2" t="inlineStr">
        <f aca="false">C6</f>
        <is>
          <t/>
        </is>
      </c>
      <c r="D48" s="2" t="n">
        <f aca="false">C48*H7</f>
        <v>0.011</v>
      </c>
      <c r="E48" s="1" t="s">
        <v>93</v>
      </c>
      <c r="J48" s="3"/>
      <c r="K48" s="3"/>
    </row>
    <row collapsed="false" customFormat="false" customHeight="false" hidden="false" ht="14" outlineLevel="0" r="49">
      <c r="A49" s="1" t="n">
        <v>44</v>
      </c>
      <c r="B49" s="1" t="n">
        <v>3</v>
      </c>
      <c r="C49" s="2" t="n">
        <f aca="false">C5</f>
        <v>0.0129032258064516</v>
      </c>
      <c r="D49" s="2" t="n">
        <f aca="false">C49*H7</f>
        <v>0.00258064516129032</v>
      </c>
      <c r="E49" s="1" t="s">
        <v>94</v>
      </c>
      <c r="J49" s="3"/>
      <c r="K49" s="3"/>
    </row>
    <row collapsed="false" customFormat="false" customHeight="false" hidden="false" ht="14" outlineLevel="0" r="50">
      <c r="A50" s="1" t="n">
        <v>45</v>
      </c>
      <c r="B50" s="1" t="n">
        <v>0</v>
      </c>
      <c r="C50" s="2" t="inlineStr">
        <f aca="false">C182*4+H6</f>
        <is>
          <t/>
        </is>
      </c>
      <c r="D50" s="2" t="n">
        <f aca="false">C50*H7</f>
        <v>90.1823400900901</v>
      </c>
      <c r="E50" s="1" t="s">
        <v>95</v>
      </c>
      <c r="I50" s="1" t="s">
        <v>96</v>
      </c>
      <c r="J50" s="3" t="n">
        <v>500</v>
      </c>
      <c r="K50" s="3"/>
    </row>
    <row collapsed="false" customFormat="false" customHeight="false" hidden="false" ht="14" outlineLevel="0" r="51">
      <c r="A51" s="1" t="n">
        <v>46</v>
      </c>
      <c r="B51" s="1" t="n">
        <v>0</v>
      </c>
      <c r="C51" s="2" t="n">
        <f aca="false">J54</f>
        <v>150</v>
      </c>
      <c r="D51" s="2" t="n">
        <f aca="false">C51*H7</f>
        <v>30</v>
      </c>
      <c r="E51" s="1" t="s">
        <v>97</v>
      </c>
      <c r="I51" s="1" t="s">
        <v>98</v>
      </c>
      <c r="J51" s="3" t="n">
        <v>250</v>
      </c>
      <c r="K51" s="3"/>
    </row>
    <row collapsed="false" customFormat="false" customHeight="false" hidden="false" ht="14" outlineLevel="0" r="52">
      <c r="A52" s="1" t="n">
        <v>47</v>
      </c>
      <c r="B52" s="1" t="n">
        <v>0</v>
      </c>
      <c r="C52" s="2" t="inlineStr">
        <f aca="false">C6*6+3*C186+H6</f>
        <is>
          <t/>
        </is>
      </c>
      <c r="D52" s="2" t="n">
        <f aca="false">C52*H7</f>
        <v>0.684</v>
      </c>
      <c r="E52" s="1" t="s">
        <v>99</v>
      </c>
      <c r="I52" s="1" t="s">
        <v>50</v>
      </c>
      <c r="J52" s="3" t="n">
        <v>50</v>
      </c>
      <c r="K52" s="3"/>
    </row>
    <row collapsed="false" customFormat="false" customHeight="false" hidden="false" ht="14" outlineLevel="0" r="53">
      <c r="A53" s="1" t="n">
        <v>48</v>
      </c>
      <c r="B53" s="1" t="n">
        <v>0</v>
      </c>
      <c r="C53" s="2" t="n">
        <f aca="false">J19</f>
        <v>236.96682464455</v>
      </c>
      <c r="D53" s="2" t="n">
        <f aca="false">C53*H7</f>
        <v>47.39336492891</v>
      </c>
      <c r="E53" s="1" t="s">
        <v>100</v>
      </c>
      <c r="I53" s="1" t="s">
        <v>101</v>
      </c>
      <c r="J53" s="3" t="n">
        <v>200</v>
      </c>
      <c r="K53" s="3"/>
    </row>
    <row collapsed="false" customFormat="false" customHeight="false" hidden="false" ht="14.9" outlineLevel="0" r="54">
      <c r="A54" s="1" t="n">
        <v>49</v>
      </c>
      <c r="B54" s="1" t="n">
        <v>0</v>
      </c>
      <c r="C54" s="2" t="n">
        <f aca="false">C14</f>
        <v>66.6666666666667</v>
      </c>
      <c r="D54" s="2" t="n">
        <f aca="false">C54*H7</f>
        <v>13.3333333333333</v>
      </c>
      <c r="E54" s="1" t="s">
        <v>102</v>
      </c>
      <c r="I54" s="1" t="s">
        <v>103</v>
      </c>
      <c r="J54" s="3" t="n">
        <v>150</v>
      </c>
      <c r="K54" s="3"/>
    </row>
    <row collapsed="false" customFormat="false" customHeight="false" hidden="false" ht="14" outlineLevel="0" r="55">
      <c r="A55" s="1" t="n">
        <v>50</v>
      </c>
      <c r="B55" s="1" t="n">
        <v>0</v>
      </c>
      <c r="C55" s="2" t="inlineStr">
        <f aca="false">(C126+C109)/4+H6</f>
        <is>
          <t/>
        </is>
      </c>
      <c r="D55" s="2" t="n">
        <f aca="false">C55*H7</f>
        <v>0.016</v>
      </c>
      <c r="E55" s="1" t="s">
        <v>104</v>
      </c>
      <c r="I55" s="1" t="s">
        <v>73</v>
      </c>
      <c r="J55" s="3" t="n">
        <v>2</v>
      </c>
      <c r="K55" s="3"/>
    </row>
    <row collapsed="false" customFormat="false" customHeight="false" hidden="false" ht="14" outlineLevel="0" r="56">
      <c r="A56" s="1" t="n">
        <v>51</v>
      </c>
      <c r="B56" s="1" t="n">
        <v>0</v>
      </c>
      <c r="C56" s="2" t="n">
        <f aca="false">J21</f>
        <v>50</v>
      </c>
      <c r="D56" s="2" t="n">
        <f aca="false">C56*H7</f>
        <v>10</v>
      </c>
      <c r="E56" s="1" t="s">
        <v>105</v>
      </c>
      <c r="I56" s="1" t="s">
        <v>106</v>
      </c>
      <c r="J56" s="3" t="n">
        <v>1</v>
      </c>
      <c r="K56" s="3"/>
    </row>
    <row collapsed="false" customFormat="false" customHeight="false" hidden="false" ht="14" outlineLevel="0" r="57">
      <c r="A57" s="1" t="n">
        <v>52</v>
      </c>
      <c r="B57" s="1" t="n">
        <v>0</v>
      </c>
      <c r="C57" s="2"/>
      <c r="D57" s="2" t="n">
        <f aca="false">C57*H7</f>
        <v>0</v>
      </c>
      <c r="E57" s="1" t="s">
        <v>107</v>
      </c>
      <c r="I57" s="1" t="s">
        <v>108</v>
      </c>
      <c r="J57" s="3" t="n">
        <v>3</v>
      </c>
      <c r="K57" s="3"/>
    </row>
    <row collapsed="false" customFormat="false" customHeight="false" hidden="false" ht="14" outlineLevel="0" r="58">
      <c r="A58" s="1" t="n">
        <v>53</v>
      </c>
      <c r="B58" s="1" t="n">
        <v>0</v>
      </c>
      <c r="C58" s="2" t="inlineStr">
        <f aca="false">(C6*6)/4+H6</f>
        <is>
          <t/>
        </is>
      </c>
      <c r="D58" s="2" t="n">
        <f aca="false">C58*H7</f>
        <v>0.0225</v>
      </c>
      <c r="E58" s="1" t="s">
        <v>109</v>
      </c>
      <c r="I58" s="1" t="s">
        <v>110</v>
      </c>
      <c r="J58" s="3" t="n">
        <f aca="false">300/5</f>
        <v>60</v>
      </c>
      <c r="K58" s="3"/>
    </row>
    <row collapsed="false" customFormat="false" customHeight="false" hidden="false" ht="14.9" outlineLevel="0" r="59">
      <c r="A59" s="1" t="n">
        <v>54</v>
      </c>
      <c r="B59" s="1" t="n">
        <v>0</v>
      </c>
      <c r="C59" s="2" t="inlineStr">
        <f aca="false">8*C6+H6</f>
        <is>
          <t/>
        </is>
      </c>
      <c r="D59" s="2" t="n">
        <f aca="false">C59*H7</f>
        <v>0.094</v>
      </c>
      <c r="E59" s="1" t="s">
        <v>111</v>
      </c>
      <c r="I59" s="1" t="s">
        <v>112</v>
      </c>
      <c r="J59" s="3" t="n">
        <v>50</v>
      </c>
      <c r="K59" s="3"/>
    </row>
    <row collapsed="false" customFormat="false" customHeight="false" hidden="false" ht="14" outlineLevel="0" r="60">
      <c r="A60" s="1" t="n">
        <v>55</v>
      </c>
      <c r="B60" s="1" t="n">
        <v>0</v>
      </c>
      <c r="C60" s="2" t="n">
        <f aca="false">C177</f>
        <v>3.28558286239979</v>
      </c>
      <c r="D60" s="2" t="n">
        <f aca="false">C60*H7</f>
        <v>0.657116572479958</v>
      </c>
      <c r="E60" s="1" t="s">
        <v>113</v>
      </c>
      <c r="I60" s="1" t="s">
        <v>114</v>
      </c>
      <c r="J60" s="3" t="n">
        <v>2</v>
      </c>
      <c r="K60" s="3"/>
    </row>
    <row collapsed="false" customFormat="false" customHeight="false" hidden="false" ht="14" outlineLevel="0" r="61">
      <c r="A61" s="1" t="n">
        <v>56</v>
      </c>
      <c r="B61" s="1" t="n">
        <v>0</v>
      </c>
      <c r="C61" s="2" t="n">
        <f aca="false">J35</f>
        <v>54.6746856205577</v>
      </c>
      <c r="D61" s="2" t="n">
        <f aca="false">C61*H7</f>
        <v>10.9349371241115</v>
      </c>
      <c r="E61" s="1" t="s">
        <v>115</v>
      </c>
      <c r="I61" s="1" t="s">
        <v>116</v>
      </c>
      <c r="J61" s="3" t="n">
        <v>5</v>
      </c>
      <c r="K61" s="3"/>
    </row>
    <row collapsed="false" customFormat="false" customHeight="false" hidden="false" ht="14" outlineLevel="0" r="62">
      <c r="A62" s="1" t="n">
        <v>57</v>
      </c>
      <c r="B62" s="1" t="n">
        <v>0</v>
      </c>
      <c r="C62" s="2" t="inlineStr">
        <f aca="false">C61*9+H6</f>
        <is>
          <t/>
        </is>
      </c>
      <c r="D62" s="2" t="n">
        <f aca="false">C62*H7</f>
        <v>98.4204341170038</v>
      </c>
      <c r="E62" s="1" t="s">
        <v>117</v>
      </c>
      <c r="I62" s="1" t="s">
        <v>118</v>
      </c>
      <c r="J62" s="3" t="n">
        <v>5</v>
      </c>
      <c r="K62" s="3"/>
    </row>
    <row collapsed="false" customFormat="false" customHeight="false" hidden="false" ht="14" outlineLevel="0" r="63">
      <c r="A63" s="1" t="n">
        <v>58</v>
      </c>
      <c r="B63" s="1" t="n">
        <v>0</v>
      </c>
      <c r="C63" s="2" t="inlineStr">
        <f aca="false">4*C6+H6</f>
        <is>
          <t/>
        </is>
      </c>
      <c r="D63" s="2" t="n">
        <f aca="false">C63*H7</f>
        <v>0.05</v>
      </c>
      <c r="E63" s="1" t="s">
        <v>119</v>
      </c>
      <c r="I63" s="1" t="s">
        <v>120</v>
      </c>
      <c r="J63" s="3" t="n">
        <v>1</v>
      </c>
      <c r="K63" s="3"/>
    </row>
    <row collapsed="false" customFormat="false" customHeight="false" hidden="false" ht="14" outlineLevel="0" r="64">
      <c r="A64" s="1" t="n">
        <v>59</v>
      </c>
      <c r="B64" s="1" t="n">
        <v>0</v>
      </c>
      <c r="C64" s="2"/>
      <c r="D64" s="2"/>
      <c r="E64" s="1" t="s">
        <v>121</v>
      </c>
      <c r="I64" s="1" t="s">
        <v>122</v>
      </c>
      <c r="J64" s="3" t="n">
        <v>0.01</v>
      </c>
      <c r="K64" s="3"/>
    </row>
    <row collapsed="false" customFormat="false" customHeight="false" hidden="false" ht="14" outlineLevel="0" r="65">
      <c r="A65" s="1" t="n">
        <v>60</v>
      </c>
      <c r="B65" s="1" t="n">
        <v>0</v>
      </c>
      <c r="C65" s="2"/>
      <c r="D65" s="2"/>
      <c r="E65" s="1" t="s">
        <v>123</v>
      </c>
      <c r="I65" s="1" t="s">
        <v>124</v>
      </c>
      <c r="J65" s="3" t="n">
        <v>0.5</v>
      </c>
      <c r="K65" s="3"/>
    </row>
    <row collapsed="false" customFormat="false" customHeight="false" hidden="false" ht="14" outlineLevel="0" r="66">
      <c r="A66" s="1" t="n">
        <v>61</v>
      </c>
      <c r="B66" s="1" t="n">
        <v>0</v>
      </c>
      <c r="C66" s="2" t="inlineStr">
        <f aca="false">C5*8+H6</f>
        <is>
          <t/>
        </is>
      </c>
      <c r="D66" s="2" t="n">
        <f aca="false">C66*H7</f>
        <v>0.0266451612903226</v>
      </c>
      <c r="E66" s="1" t="s">
        <v>125</v>
      </c>
      <c r="I66" s="1" t="s">
        <v>126</v>
      </c>
      <c r="J66" s="3" t="n">
        <v>50</v>
      </c>
      <c r="K66" s="3"/>
    </row>
    <row collapsed="false" customFormat="false" customHeight="false" hidden="false" ht="14" outlineLevel="0" r="67">
      <c r="A67" s="1" t="n">
        <v>62</v>
      </c>
      <c r="B67" s="1" t="n">
        <v>0</v>
      </c>
      <c r="C67" s="2"/>
      <c r="D67" s="2"/>
      <c r="E67" s="1" t="s">
        <v>127</v>
      </c>
    </row>
    <row collapsed="false" customFormat="false" customHeight="false" hidden="false" ht="14" outlineLevel="0" r="68">
      <c r="A68" s="1" t="n">
        <v>63</v>
      </c>
      <c r="B68" s="1" t="n">
        <v>0</v>
      </c>
      <c r="C68" s="2" t="inlineStr">
        <f aca="false">C169</f>
        <is>
          <t/>
        </is>
      </c>
      <c r="D68" s="2" t="n">
        <f aca="false">C68*H7</f>
        <v>0.0835</v>
      </c>
      <c r="E68" s="1" t="s">
        <v>128</v>
      </c>
    </row>
    <row collapsed="false" customFormat="false" customHeight="false" hidden="false" ht="14" outlineLevel="0" r="69">
      <c r="A69" s="1" t="n">
        <v>64</v>
      </c>
      <c r="B69" s="1" t="n">
        <v>0</v>
      </c>
      <c r="C69" s="2" t="inlineStr">
        <f aca="false">6*C6+H6</f>
        <is>
          <t/>
        </is>
      </c>
      <c r="D69" s="2" t="n">
        <f aca="false">C69*H7</f>
        <v>0.072</v>
      </c>
      <c r="E69" s="1" t="s">
        <v>129</v>
      </c>
    </row>
    <row collapsed="false" customFormat="false" customHeight="false" hidden="false" ht="14" outlineLevel="0" r="70">
      <c r="A70" s="1" t="n">
        <v>65</v>
      </c>
      <c r="B70" s="1" t="n">
        <v>0</v>
      </c>
      <c r="C70" s="2" t="inlineStr">
        <f aca="false">C126*7+H6</f>
        <is>
          <t/>
        </is>
      </c>
      <c r="D70" s="2" t="n">
        <f aca="false">C70*H7</f>
        <v>0.0865</v>
      </c>
      <c r="E70" s="1" t="s">
        <v>130</v>
      </c>
    </row>
    <row collapsed="false" customFormat="false" customHeight="false" hidden="false" ht="14" outlineLevel="0" r="71">
      <c r="A71" s="1" t="n">
        <v>66</v>
      </c>
      <c r="B71" s="1" t="n">
        <v>0</v>
      </c>
      <c r="C71" s="2" t="inlineStr">
        <f aca="false">6*C111+C126+H6</f>
        <is>
          <t/>
        </is>
      </c>
      <c r="D71" s="2" t="n">
        <f aca="false">C71*H7</f>
        <v>2.86297921301287</v>
      </c>
      <c r="E71" s="1" t="s">
        <v>131</v>
      </c>
    </row>
    <row collapsed="false" customFormat="false" customHeight="false" hidden="false" ht="14" outlineLevel="0" r="72">
      <c r="A72" s="1" t="n">
        <v>67</v>
      </c>
      <c r="B72" s="1" t="n">
        <v>0</v>
      </c>
      <c r="C72" s="2" t="inlineStr">
        <f aca="false">(6*C5)/4+H6</f>
        <is>
          <t/>
        </is>
      </c>
      <c r="D72" s="2" t="n">
        <f aca="false">C72*H7</f>
        <v>0.00987096774193548</v>
      </c>
      <c r="E72" s="1" t="s">
        <v>132</v>
      </c>
    </row>
    <row collapsed="false" customFormat="false" customHeight="false" hidden="false" ht="14" outlineLevel="0" r="73">
      <c r="A73" s="1" t="n">
        <v>68</v>
      </c>
      <c r="B73" s="1" t="n">
        <v>0</v>
      </c>
      <c r="C73" s="2" t="inlineStr">
        <f aca="false">C169</f>
        <is>
          <t/>
        </is>
      </c>
      <c r="D73" s="2" t="n">
        <f aca="false">C73*H7</f>
        <v>0.0835</v>
      </c>
      <c r="E73" s="1" t="s">
        <v>133</v>
      </c>
    </row>
    <row collapsed="false" customFormat="false" customHeight="false" hidden="false" ht="14" outlineLevel="0" r="74">
      <c r="A74" s="1" t="n">
        <v>69</v>
      </c>
      <c r="B74" s="1" t="n">
        <v>0</v>
      </c>
      <c r="C74" s="2" t="inlineStr">
        <f aca="false">C5+C126+H6</f>
        <is>
          <t/>
        </is>
      </c>
      <c r="D74" s="2" t="n">
        <f aca="false">C74*H7</f>
        <v>0.0200806451612903</v>
      </c>
      <c r="E74" s="1" t="s">
        <v>134</v>
      </c>
    </row>
    <row collapsed="false" customFormat="false" customHeight="false" hidden="false" ht="14" outlineLevel="0" r="75">
      <c r="A75" s="1" t="n">
        <v>70</v>
      </c>
      <c r="B75" s="1" t="n">
        <v>0</v>
      </c>
      <c r="C75" s="2" t="inlineStr">
        <f aca="false">C2*2+H6</f>
        <is>
          <t/>
        </is>
      </c>
      <c r="D75" s="2" t="n">
        <f aca="false">C75*H7</f>
        <v>0.0422862903225806</v>
      </c>
      <c r="E75" s="1" t="s">
        <v>135</v>
      </c>
    </row>
    <row collapsed="false" customFormat="false" customHeight="false" hidden="false" ht="14" outlineLevel="0" r="76">
      <c r="A76" s="1" t="n">
        <v>71</v>
      </c>
      <c r="B76" s="1" t="n">
        <v>0</v>
      </c>
      <c r="C76" s="2" t="inlineStr">
        <f aca="false">6*C111+H6</f>
        <is>
          <t/>
        </is>
      </c>
      <c r="D76" s="2" t="n">
        <f aca="false">C76*H7</f>
        <v>2.85147921301287</v>
      </c>
      <c r="E76" s="1" t="s">
        <v>136</v>
      </c>
    </row>
    <row collapsed="false" customFormat="false" customHeight="false" hidden="false" ht="14" outlineLevel="0" r="77">
      <c r="A77" s="1" t="n">
        <v>72</v>
      </c>
      <c r="B77" s="1" t="n">
        <v>0</v>
      </c>
      <c r="C77" s="2" t="inlineStr">
        <f aca="false">2*C6+H6</f>
        <is>
          <t/>
        </is>
      </c>
      <c r="D77" s="2" t="n">
        <f aca="false">C77*H7</f>
        <v>0.028</v>
      </c>
      <c r="E77" s="1" t="s">
        <v>137</v>
      </c>
    </row>
    <row collapsed="false" customFormat="false" customHeight="false" hidden="false" ht="14" outlineLevel="0" r="78">
      <c r="A78" s="1" t="n">
        <v>73</v>
      </c>
      <c r="B78" s="1" t="n">
        <v>0</v>
      </c>
      <c r="C78" s="2" t="n">
        <f aca="false">J22</f>
        <v>6.57116572479958</v>
      </c>
      <c r="D78" s="2" t="n">
        <f aca="false">C78*H7</f>
        <v>1.31423314495992</v>
      </c>
      <c r="E78" s="1" t="s">
        <v>138</v>
      </c>
    </row>
    <row collapsed="false" customFormat="false" customHeight="false" hidden="false" ht="14" outlineLevel="0" r="79">
      <c r="A79" s="1" t="n">
        <v>74</v>
      </c>
      <c r="B79" s="1" t="n">
        <v>0</v>
      </c>
      <c r="C79" s="2" t="n">
        <f aca="false">C78</f>
        <v>6.57116572479958</v>
      </c>
      <c r="D79" s="2" t="n">
        <f aca="false">C79*H7</f>
        <v>1.31423314495992</v>
      </c>
      <c r="E79" s="1" t="s">
        <v>139</v>
      </c>
    </row>
    <row collapsed="false" customFormat="false" customHeight="false" hidden="false" ht="14" outlineLevel="0" r="80">
      <c r="A80" s="1" t="n">
        <v>75</v>
      </c>
      <c r="B80" s="1" t="n">
        <v>0</v>
      </c>
      <c r="C80" s="2" t="inlineStr">
        <f aca="false">C177+C126+H6</f>
        <is>
          <t/>
        </is>
      </c>
      <c r="D80" s="2" t="n">
        <f aca="false">C80*H7</f>
        <v>0.674616572479958</v>
      </c>
      <c r="E80" s="1" t="s">
        <v>140</v>
      </c>
    </row>
    <row collapsed="false" customFormat="false" customHeight="false" hidden="false" ht="14" outlineLevel="0" r="81">
      <c r="A81" s="1" t="n">
        <v>76</v>
      </c>
      <c r="B81" s="1" t="n">
        <v>0</v>
      </c>
      <c r="C81" s="2" t="inlineStr">
        <f aca="false">C80</f>
        <is>
          <t/>
        </is>
      </c>
      <c r="D81" s="2" t="n">
        <f aca="false">C81*H7</f>
        <v>0.674616572479958</v>
      </c>
      <c r="E81" s="1" t="s">
        <v>141</v>
      </c>
    </row>
    <row collapsed="false" customFormat="false" customHeight="false" hidden="false" ht="14" outlineLevel="0" r="82">
      <c r="A82" s="1" t="n">
        <v>77</v>
      </c>
      <c r="B82" s="1" t="n">
        <v>0</v>
      </c>
      <c r="C82" s="2" t="inlineStr">
        <f aca="false">C2*2+H6</f>
        <is>
          <t/>
        </is>
      </c>
      <c r="D82" s="2" t="n">
        <f aca="false">C82*H7</f>
        <v>0.0422862903225806</v>
      </c>
      <c r="E82" s="1" t="s">
        <v>142</v>
      </c>
    </row>
    <row collapsed="false" customFormat="false" customHeight="false" hidden="false" ht="14" outlineLevel="0" r="83">
      <c r="A83" s="1" t="n">
        <v>78</v>
      </c>
      <c r="B83" s="1" t="n">
        <v>0</v>
      </c>
      <c r="C83" s="2" t="n">
        <f aca="false">J23</f>
        <v>2.25733634311512</v>
      </c>
      <c r="D83" s="2" t="n">
        <f aca="false">C83*H7</f>
        <v>0.451467268623025</v>
      </c>
      <c r="E83" s="1" t="s">
        <v>143</v>
      </c>
    </row>
    <row collapsed="false" customFormat="false" customHeight="false" hidden="false" ht="14" outlineLevel="0" r="84">
      <c r="A84" s="1" t="n">
        <v>79</v>
      </c>
      <c r="B84" s="1" t="n">
        <v>0</v>
      </c>
      <c r="C84" s="2" t="n">
        <f aca="false">C12</f>
        <v>66.6666666666667</v>
      </c>
      <c r="D84" s="2" t="n">
        <f aca="false">C84*H7</f>
        <v>13.3333333333333</v>
      </c>
      <c r="E84" s="1" t="s">
        <v>144</v>
      </c>
    </row>
    <row collapsed="false" customFormat="false" customHeight="false" hidden="false" ht="14" outlineLevel="0" r="85">
      <c r="A85" s="1" t="n">
        <v>80</v>
      </c>
      <c r="B85" s="1" t="n">
        <v>0</v>
      </c>
      <c r="C85" s="2" t="inlineStr">
        <f aca="false">C178*4+H6</f>
        <is>
          <t/>
        </is>
      </c>
      <c r="D85" s="2" t="n">
        <f aca="false">C85*H7</f>
        <v>1.8358690744921</v>
      </c>
      <c r="E85" s="1" t="s">
        <v>145</v>
      </c>
    </row>
    <row collapsed="false" customFormat="false" customHeight="false" hidden="false" ht="14" outlineLevel="0" r="86">
      <c r="A86" s="1" t="n">
        <v>81</v>
      </c>
      <c r="B86" s="1" t="n">
        <v>0</v>
      </c>
      <c r="C86" s="2" t="n">
        <f aca="false">J38</f>
        <v>0.3</v>
      </c>
      <c r="D86" s="2" t="n">
        <f aca="false">C86*H7</f>
        <v>0.06</v>
      </c>
      <c r="E86" s="1" t="s">
        <v>146</v>
      </c>
    </row>
    <row collapsed="false" customFormat="false" customHeight="false" hidden="false" ht="14" outlineLevel="0" r="87">
      <c r="A87" s="1" t="n">
        <v>82</v>
      </c>
      <c r="B87" s="1" t="n">
        <v>0</v>
      </c>
      <c r="C87" s="2" t="n">
        <f aca="false">J26</f>
        <v>450.450450450451</v>
      </c>
      <c r="D87" s="2" t="n">
        <f aca="false">C87*H7</f>
        <v>90.0900900900901</v>
      </c>
      <c r="E87" s="1" t="s">
        <v>147</v>
      </c>
    </row>
    <row collapsed="false" customFormat="false" customHeight="false" hidden="false" ht="14" outlineLevel="0" r="88">
      <c r="A88" s="1" t="n">
        <v>83</v>
      </c>
      <c r="B88" s="1" t="n">
        <v>0</v>
      </c>
      <c r="C88" s="2" t="n">
        <f aca="false">J37</f>
        <v>0.3</v>
      </c>
      <c r="D88" s="2" t="n">
        <f aca="false">C88*H7</f>
        <v>0.06</v>
      </c>
      <c r="E88" s="1" t="s">
        <v>148</v>
      </c>
    </row>
    <row collapsed="false" customFormat="false" customHeight="false" hidden="false" ht="14" outlineLevel="0" r="89">
      <c r="A89" s="1" t="n">
        <v>84</v>
      </c>
      <c r="B89" s="1" t="n">
        <v>0</v>
      </c>
      <c r="C89" s="2" t="inlineStr">
        <f aca="false">C110+8*C6+H6</f>
        <is>
          <t/>
        </is>
      </c>
      <c r="D89" s="2" t="n">
        <f aca="false">C89*H7</f>
        <v>11.0349371241115</v>
      </c>
      <c r="E89" s="1" t="s">
        <v>149</v>
      </c>
    </row>
    <row collapsed="false" customFormat="false" customHeight="false" hidden="false" ht="14" outlineLevel="0" r="90">
      <c r="A90" s="1" t="n">
        <v>85</v>
      </c>
      <c r="B90" s="1" t="n">
        <v>0</v>
      </c>
      <c r="C90" s="2" t="inlineStr">
        <f aca="false">(6*C126)/2+H6</f>
        <is>
          <t/>
        </is>
      </c>
      <c r="D90" s="2" t="n">
        <f aca="false">C90*H7</f>
        <v>0.0405</v>
      </c>
      <c r="E90" s="1" t="s">
        <v>150</v>
      </c>
    </row>
    <row collapsed="false" customFormat="false" customHeight="false" hidden="false" ht="14" outlineLevel="0" r="91">
      <c r="A91" s="1" t="n">
        <v>86</v>
      </c>
      <c r="B91" s="1" t="n">
        <v>0</v>
      </c>
      <c r="C91" s="2" t="n">
        <f aca="false">J28</f>
        <v>333.333333333333</v>
      </c>
      <c r="D91" s="2" t="n">
        <f aca="false">C91*H7</f>
        <v>66.6666666666667</v>
      </c>
      <c r="E91" s="1" t="s">
        <v>151</v>
      </c>
    </row>
    <row collapsed="false" customFormat="false" customHeight="false" hidden="false" ht="14.9" outlineLevel="0" r="92">
      <c r="A92" s="1" t="n">
        <v>87</v>
      </c>
      <c r="B92" s="1" t="n">
        <v>0</v>
      </c>
      <c r="C92" s="2" t="n">
        <f aca="false">J40</f>
        <v>0.012</v>
      </c>
      <c r="D92" s="2" t="n">
        <f aca="false">C92*H7</f>
        <v>0.0024</v>
      </c>
      <c r="E92" s="1" t="s">
        <v>152</v>
      </c>
    </row>
    <row collapsed="false" customFormat="false" customHeight="false" hidden="false" ht="14" outlineLevel="0" r="93">
      <c r="A93" s="1" t="n">
        <v>88</v>
      </c>
      <c r="B93" s="1" t="n">
        <v>0</v>
      </c>
      <c r="C93" s="2" t="n">
        <f aca="false">J41</f>
        <v>0.5</v>
      </c>
      <c r="D93" s="2" t="n">
        <f aca="false">C93*H7</f>
        <v>0.1</v>
      </c>
      <c r="E93" s="1" t="s">
        <v>153</v>
      </c>
    </row>
    <row collapsed="false" customFormat="false" customHeight="false" hidden="false" ht="14.9" outlineLevel="0" r="94">
      <c r="A94" s="1" t="n">
        <v>89</v>
      </c>
      <c r="B94" s="1" t="n">
        <v>0</v>
      </c>
      <c r="C94" s="2" t="n">
        <f aca="false">J45</f>
        <v>1</v>
      </c>
      <c r="D94" s="2" t="n">
        <f aca="false">C94*H7</f>
        <v>0.2</v>
      </c>
      <c r="E94" s="1" t="s">
        <v>154</v>
      </c>
    </row>
    <row collapsed="false" customFormat="false" customHeight="false" hidden="false" ht="14" outlineLevel="0" r="95">
      <c r="A95" s="1" t="n">
        <v>90</v>
      </c>
      <c r="B95" s="1" t="n">
        <v>0</v>
      </c>
      <c r="C95" s="2"/>
      <c r="D95" s="2"/>
      <c r="E95" s="1" t="s">
        <v>155</v>
      </c>
    </row>
    <row collapsed="false" customFormat="false" customHeight="false" hidden="false" ht="14" outlineLevel="0" r="96">
      <c r="A96" s="1" t="n">
        <v>91</v>
      </c>
      <c r="B96" s="1" t="n">
        <v>0</v>
      </c>
      <c r="C96" s="2" t="inlineStr">
        <f aca="false">C91+C55+H6</f>
        <is>
          <t/>
        </is>
      </c>
      <c r="D96" s="2" t="n">
        <f aca="false">C96*H7</f>
        <v>66.6886666666667</v>
      </c>
      <c r="E96" s="1" t="s">
        <v>156</v>
      </c>
    </row>
    <row collapsed="false" customFormat="false" customHeight="false" hidden="false" ht="14" outlineLevel="0" r="97">
      <c r="A97" s="1" t="n">
        <v>92</v>
      </c>
      <c r="B97" s="1" t="n">
        <v>0</v>
      </c>
      <c r="C97" s="2" t="inlineStr">
        <f aca="false">3*C181+2*C199+3*C142+C190+H6</f>
        <is>
          <t/>
        </is>
      </c>
      <c r="D97" s="2" t="n">
        <f aca="false">C97*H7</f>
        <v>1.438</v>
      </c>
      <c r="E97" s="1" t="s">
        <v>157</v>
      </c>
    </row>
    <row collapsed="false" customFormat="false" customHeight="false" hidden="false" ht="14" outlineLevel="0" r="98">
      <c r="A98" s="1" t="n">
        <v>93</v>
      </c>
      <c r="B98" s="1" t="n">
        <v>0</v>
      </c>
      <c r="C98" s="2" t="inlineStr">
        <f aca="false">2*C80+C177+3*C2+H6</f>
        <is>
          <t/>
        </is>
      </c>
      <c r="D98" s="2" t="n">
        <f aca="false">C98*H7</f>
        <v>2.06677915292374</v>
      </c>
      <c r="E98" s="1" t="s">
        <v>158</v>
      </c>
    </row>
    <row collapsed="false" customFormat="false" customHeight="false" hidden="false" ht="14" outlineLevel="0" r="99">
      <c r="A99" s="1" t="n">
        <v>94</v>
      </c>
      <c r="B99" s="1" t="n">
        <v>0</v>
      </c>
      <c r="C99" s="2" t="inlineStr">
        <f aca="false">C98</f>
        <is>
          <t/>
        </is>
      </c>
      <c r="D99" s="2" t="n">
        <f aca="false">C99*H7</f>
        <v>2.06677915292374</v>
      </c>
      <c r="E99" s="1" t="s">
        <v>159</v>
      </c>
    </row>
    <row collapsed="false" customFormat="false" customHeight="false" hidden="false" ht="14" outlineLevel="0" r="100">
      <c r="A100" s="1" t="n">
        <v>96</v>
      </c>
      <c r="B100" s="1" t="n">
        <v>0</v>
      </c>
      <c r="C100" s="2" t="inlineStr">
        <f aca="false">(6*C6)/2+H6</f>
        <is>
          <t/>
        </is>
      </c>
      <c r="D100" s="2" t="n">
        <f aca="false">C100*H7</f>
        <v>0.039</v>
      </c>
      <c r="E100" s="1" t="s">
        <v>160</v>
      </c>
    </row>
    <row collapsed="false" customFormat="false" customHeight="false" hidden="false" ht="14" outlineLevel="0" r="101">
      <c r="B101" s="1" t="n">
        <v>0</v>
      </c>
      <c r="C101" s="2"/>
      <c r="D101" s="2"/>
    </row>
    <row collapsed="false" customFormat="false" customHeight="false" hidden="false" ht="14" outlineLevel="0" r="102">
      <c r="A102" s="1" t="n">
        <v>256</v>
      </c>
      <c r="B102" s="1" t="n">
        <v>0</v>
      </c>
      <c r="C102" s="2" t="inlineStr">
        <f aca="false">C111+2*C126+H6</f>
        <is>
          <t/>
        </is>
      </c>
      <c r="D102" s="2" t="n">
        <f aca="false">C102*H7</f>
        <v>0.503246535502144</v>
      </c>
      <c r="E102" s="1" t="s">
        <v>161</v>
      </c>
    </row>
    <row collapsed="false" customFormat="false" customHeight="false" hidden="false" ht="14.9" outlineLevel="0" r="103">
      <c r="A103" s="1" t="n">
        <v>257</v>
      </c>
      <c r="B103" s="1" t="n">
        <v>0</v>
      </c>
      <c r="C103" s="2" t="inlineStr">
        <f aca="false">C111*3+C126+H6</f>
        <is>
          <t/>
        </is>
      </c>
      <c r="D103" s="2" t="n">
        <f aca="false">C103*H7</f>
        <v>1.44023960650643</v>
      </c>
      <c r="E103" s="1" t="s">
        <v>162</v>
      </c>
    </row>
    <row collapsed="false" customFormat="false" customHeight="false" hidden="false" ht="14" outlineLevel="0" r="104">
      <c r="A104" s="1" t="n">
        <v>258</v>
      </c>
      <c r="B104" s="1" t="n">
        <v>0</v>
      </c>
      <c r="C104" s="2" t="inlineStr">
        <f aca="false">C103</f>
        <is>
          <t/>
        </is>
      </c>
      <c r="D104" s="2" t="n">
        <f aca="false">C104*H7</f>
        <v>1.44023960650643</v>
      </c>
      <c r="E104" s="1" t="s">
        <v>163</v>
      </c>
    </row>
    <row collapsed="false" customFormat="false" customHeight="false" hidden="false" ht="14" outlineLevel="0" r="105">
      <c r="A105" s="1" t="n">
        <v>259</v>
      </c>
      <c r="B105" s="1" t="n">
        <v>0</v>
      </c>
      <c r="C105" s="2" t="inlineStr">
        <f aca="false">C111+C164+H6</f>
        <is>
          <t/>
        </is>
      </c>
      <c r="D105" s="2" t="n">
        <f aca="false">C105*H7</f>
        <v>0.887417632868969</v>
      </c>
      <c r="E105" s="1" t="s">
        <v>164</v>
      </c>
    </row>
    <row collapsed="false" customFormat="false" customHeight="false" hidden="false" ht="14" outlineLevel="0" r="106">
      <c r="A106" s="1" t="n">
        <v>260</v>
      </c>
      <c r="B106" s="1" t="n">
        <v>0</v>
      </c>
      <c r="C106" s="2" t="n">
        <f aca="false">J66</f>
        <v>50</v>
      </c>
      <c r="D106" s="2" t="n">
        <f aca="false">C106*H7</f>
        <v>10</v>
      </c>
      <c r="E106" s="1" t="s">
        <v>165</v>
      </c>
    </row>
    <row collapsed="false" customFormat="false" customHeight="false" hidden="false" ht="14" outlineLevel="0" r="107">
      <c r="A107" s="1" t="n">
        <v>261</v>
      </c>
      <c r="B107" s="1" t="n">
        <v>0</v>
      </c>
      <c r="C107" s="2" t="inlineStr">
        <f aca="false">3*C126+3*C133+H6</f>
        <is>
          <t/>
        </is>
      </c>
      <c r="D107" s="2" t="n">
        <f aca="false">C107*H7</f>
        <v>0.6405</v>
      </c>
      <c r="E107" s="1" t="s">
        <v>166</v>
      </c>
    </row>
    <row collapsed="false" customFormat="false" customHeight="false" hidden="false" ht="14" outlineLevel="0" r="108">
      <c r="A108" s="1" t="n">
        <v>262</v>
      </c>
      <c r="B108" s="1" t="n">
        <v>0</v>
      </c>
      <c r="C108" s="2" t="inlineStr">
        <f aca="false">(C126+C134+C164)/4+H6</f>
        <is>
          <t/>
        </is>
      </c>
      <c r="D108" s="2" t="n">
        <f aca="false">C108*H7</f>
        <v>0.260667774341706</v>
      </c>
      <c r="E108" s="1" t="s">
        <v>167</v>
      </c>
    </row>
    <row collapsed="false" customFormat="false" customHeight="false" hidden="false" ht="14" outlineLevel="0" r="109">
      <c r="A109" s="1" t="n">
        <v>263</v>
      </c>
      <c r="B109" s="1" t="n">
        <v>0</v>
      </c>
      <c r="C109" s="2" t="inlineStr">
        <f aca="false">C20+(1/8*C20)+H6</f>
        <is>
          <t/>
        </is>
      </c>
      <c r="D109" s="2" t="n">
        <f aca="false">C109*H7</f>
        <v>0.0285</v>
      </c>
      <c r="E109" s="1" t="s">
        <v>168</v>
      </c>
    </row>
    <row collapsed="false" customFormat="false" customHeight="false" hidden="false" ht="14" outlineLevel="0" r="110">
      <c r="A110" s="1" t="n">
        <v>264</v>
      </c>
      <c r="B110" s="1" t="n">
        <v>0</v>
      </c>
      <c r="C110" s="2" t="inlineStr">
        <f aca="false">C61+H6</f>
        <is>
          <t/>
        </is>
      </c>
      <c r="D110" s="2" t="n">
        <f aca="false">C110*H7</f>
        <v>10.9409371241115</v>
      </c>
      <c r="E110" s="1" t="s">
        <v>169</v>
      </c>
    </row>
    <row collapsed="false" customFormat="false" customHeight="false" hidden="false" ht="14" outlineLevel="0" r="111">
      <c r="A111" s="1" t="n">
        <v>265</v>
      </c>
      <c r="B111" s="1" t="n">
        <v>0</v>
      </c>
      <c r="C111" s="2" t="inlineStr">
        <f aca="false">C18+H5+H6</f>
        <is>
          <t/>
        </is>
      </c>
      <c r="D111" s="2" t="n">
        <f aca="false">C111*H7</f>
        <v>0.474246535502144</v>
      </c>
      <c r="E111" s="1" t="s">
        <v>170</v>
      </c>
    </row>
    <row collapsed="false" customFormat="false" customHeight="false" hidden="false" ht="14" outlineLevel="0" r="112">
      <c r="A112" s="1" t="n">
        <v>266</v>
      </c>
      <c r="B112" s="1" t="n">
        <v>0</v>
      </c>
      <c r="C112" s="2" t="inlineStr">
        <f aca="false">C17+H5+H6</f>
        <is>
          <t/>
        </is>
      </c>
      <c r="D112" s="2" t="n">
        <f aca="false">C112*H7</f>
        <v>4.4629718840338</v>
      </c>
      <c r="E112" s="1" t="s">
        <v>171</v>
      </c>
    </row>
    <row collapsed="false" customFormat="false" customHeight="false" hidden="false" ht="14" outlineLevel="0" r="113">
      <c r="A113" s="1" t="n">
        <v>267</v>
      </c>
      <c r="B113" s="1" t="n">
        <v>0</v>
      </c>
      <c r="C113" s="2" t="inlineStr">
        <f aca="false">2*C111+C126+H6</f>
        <is>
          <t/>
        </is>
      </c>
      <c r="D113" s="2" t="n">
        <f aca="false">C113*H7</f>
        <v>0.965993071004289</v>
      </c>
      <c r="E113" s="1" t="s">
        <v>172</v>
      </c>
    </row>
    <row collapsed="false" customFormat="false" customHeight="false" hidden="false" ht="14" outlineLevel="0" r="114">
      <c r="A114" s="1" t="n">
        <v>268</v>
      </c>
      <c r="B114" s="1" t="n">
        <v>0</v>
      </c>
      <c r="C114" s="2" t="inlineStr">
        <f aca="false">2*C6+C126+H6</f>
        <is>
          <t/>
        </is>
      </c>
      <c r="D114" s="2" t="n">
        <f aca="false">C114*H7</f>
        <v>0.0395</v>
      </c>
      <c r="E114" s="1" t="s">
        <v>173</v>
      </c>
    </row>
    <row collapsed="false" customFormat="false" customHeight="false" hidden="false" ht="14" outlineLevel="0" r="115">
      <c r="A115" s="1" t="n">
        <v>269</v>
      </c>
      <c r="B115" s="1" t="n">
        <v>0</v>
      </c>
      <c r="C115" s="2" t="inlineStr">
        <f aca="false">2*C126+C6+H6</f>
        <is>
          <t/>
        </is>
      </c>
      <c r="D115" s="2" t="n">
        <f aca="false">C115*H7</f>
        <v>0.04</v>
      </c>
      <c r="E115" s="1" t="s">
        <v>174</v>
      </c>
    </row>
    <row collapsed="false" customFormat="false" customHeight="false" hidden="false" ht="14.9" outlineLevel="0" r="116">
      <c r="A116" s="1" t="n">
        <v>270</v>
      </c>
      <c r="B116" s="1" t="n">
        <v>0</v>
      </c>
      <c r="C116" s="2" t="inlineStr">
        <f aca="false">3*C6+2*C126+H6</f>
        <is>
          <t/>
        </is>
      </c>
      <c r="D116" s="2" t="n">
        <f aca="false">C116*H7</f>
        <v>0.062</v>
      </c>
      <c r="E116" s="1" t="s">
        <v>175</v>
      </c>
    </row>
    <row collapsed="false" customFormat="false" customHeight="false" hidden="false" ht="14" outlineLevel="0" r="117">
      <c r="A117" s="1" t="n">
        <v>271</v>
      </c>
      <c r="B117" s="1" t="n">
        <v>0</v>
      </c>
      <c r="C117" s="2" t="inlineStr">
        <f aca="false">C116</f>
        <is>
          <t/>
        </is>
      </c>
      <c r="D117" s="2" t="n">
        <f aca="false">C117*H7</f>
        <v>0.062</v>
      </c>
      <c r="E117" s="1" t="s">
        <v>176</v>
      </c>
    </row>
    <row collapsed="false" customFormat="false" customHeight="false" hidden="false" ht="14" outlineLevel="0" r="118">
      <c r="A118" s="1" t="n">
        <v>272</v>
      </c>
      <c r="B118" s="1" t="n">
        <v>0</v>
      </c>
      <c r="C118" s="2" t="inlineStr">
        <f aca="false">C5*2+2*C126+H6</f>
        <is>
          <t/>
        </is>
      </c>
      <c r="D118" s="2" t="n">
        <f aca="false">C118*H7</f>
        <v>0.0341612903225806</v>
      </c>
      <c r="E118" s="1" t="s">
        <v>177</v>
      </c>
    </row>
    <row collapsed="false" customFormat="false" customHeight="false" hidden="false" ht="14" outlineLevel="0" r="119">
      <c r="A119" s="1" t="n">
        <v>273</v>
      </c>
      <c r="B119" s="1" t="n">
        <v>0</v>
      </c>
      <c r="C119" s="2" t="inlineStr">
        <f aca="false">C5+2*C126+H6</f>
        <is>
          <t/>
        </is>
      </c>
      <c r="D119" s="2" t="n">
        <f aca="false">C119*H7</f>
        <v>0.0315806451612903</v>
      </c>
      <c r="E119" s="1" t="s">
        <v>178</v>
      </c>
    </row>
    <row collapsed="false" customFormat="false" customHeight="false" hidden="false" ht="14.9" outlineLevel="0" r="120">
      <c r="A120" s="1" t="n">
        <v>274</v>
      </c>
      <c r="B120" s="1" t="n">
        <v>0</v>
      </c>
      <c r="C120" s="2" t="inlineStr">
        <f aca="false">3*C5+C126*2+H6</f>
        <is>
          <t/>
        </is>
      </c>
      <c r="D120" s="2" t="n">
        <f aca="false">C120*H7</f>
        <v>0.036741935483871</v>
      </c>
      <c r="E120" s="1" t="s">
        <v>179</v>
      </c>
    </row>
    <row collapsed="false" customFormat="false" customHeight="false" hidden="false" ht="14" outlineLevel="0" r="121">
      <c r="A121" s="1" t="n">
        <v>275</v>
      </c>
      <c r="B121" s="1" t="n">
        <v>0</v>
      </c>
      <c r="C121" s="2" t="inlineStr">
        <f aca="false">C120</f>
        <is>
          <t/>
        </is>
      </c>
      <c r="D121" s="2" t="n">
        <f aca="false">C121*H7</f>
        <v>0.036741935483871</v>
      </c>
      <c r="E121" s="1" t="s">
        <v>180</v>
      </c>
    </row>
    <row collapsed="false" customFormat="false" customHeight="false" hidden="false" ht="14" outlineLevel="0" r="122">
      <c r="A122" s="1" t="n">
        <v>276</v>
      </c>
      <c r="B122" s="1" t="n">
        <v>0</v>
      </c>
      <c r="C122" s="2" t="inlineStr">
        <f aca="false">2*C110+C126+H6</f>
        <is>
          <t/>
        </is>
      </c>
      <c r="D122" s="2" t="n">
        <f aca="false">C122*H7</f>
        <v>21.8993742482231</v>
      </c>
      <c r="E122" s="1" t="s">
        <v>181</v>
      </c>
    </row>
    <row collapsed="false" customFormat="false" customHeight="false" hidden="false" ht="14" outlineLevel="0" r="123">
      <c r="A123" s="1" t="n">
        <v>277</v>
      </c>
      <c r="B123" s="1" t="n">
        <v>0</v>
      </c>
      <c r="C123" s="2" t="inlineStr">
        <f aca="false">C110+2*C126+H6</f>
        <is>
          <t/>
        </is>
      </c>
      <c r="D123" s="2" t="n">
        <f aca="false">C123*H7</f>
        <v>10.9699371241115</v>
      </c>
      <c r="E123" s="1" t="s">
        <v>182</v>
      </c>
    </row>
    <row collapsed="false" customFormat="false" customHeight="false" hidden="false" ht="14.9" outlineLevel="0" r="124">
      <c r="A124" s="1" t="n">
        <v>278</v>
      </c>
      <c r="B124" s="1" t="n">
        <v>0</v>
      </c>
      <c r="C124" s="2" t="inlineStr">
        <f aca="false">C110*3+C126+H6</f>
        <is>
          <t/>
        </is>
      </c>
      <c r="D124" s="2" t="n">
        <f aca="false">C124*H7</f>
        <v>32.8403113723346</v>
      </c>
      <c r="E124" s="1" t="s">
        <v>183</v>
      </c>
    </row>
    <row collapsed="false" customFormat="false" customHeight="false" hidden="false" ht="14" outlineLevel="0" r="125">
      <c r="A125" s="1" t="n">
        <v>279</v>
      </c>
      <c r="B125" s="1" t="n">
        <v>0</v>
      </c>
      <c r="C125" s="2" t="inlineStr">
        <f aca="false">C124</f>
        <is>
          <t/>
        </is>
      </c>
      <c r="D125" s="2" t="n">
        <f aca="false">C125*H7</f>
        <v>32.8403113723346</v>
      </c>
      <c r="E125" s="1" t="s">
        <v>184</v>
      </c>
    </row>
    <row collapsed="false" customFormat="false" customHeight="false" hidden="false" ht="14" outlineLevel="0" r="126">
      <c r="A126" s="1" t="n">
        <v>280</v>
      </c>
      <c r="B126" s="1" t="n">
        <v>0</v>
      </c>
      <c r="C126" s="2" t="inlineStr">
        <f aca="false">(C6*2)/4+H6</f>
        <is>
          <t/>
        </is>
      </c>
      <c r="D126" s="2" t="n">
        <f aca="false">C126*H7</f>
        <v>0.0115</v>
      </c>
      <c r="E126" s="1" t="s">
        <v>185</v>
      </c>
    </row>
    <row collapsed="false" customFormat="false" customHeight="false" hidden="false" ht="14" outlineLevel="0" r="127">
      <c r="A127" s="1" t="n">
        <v>281</v>
      </c>
      <c r="B127" s="1" t="n">
        <v>0</v>
      </c>
      <c r="C127" s="2" t="inlineStr">
        <f aca="false">(3*C6)/4+H6</f>
        <is>
          <t/>
        </is>
      </c>
      <c r="D127" s="2" t="n">
        <f aca="false">C127*H7</f>
        <v>0.01425</v>
      </c>
      <c r="E127" s="1" t="s">
        <v>186</v>
      </c>
    </row>
    <row collapsed="false" customFormat="false" customHeight="false" hidden="false" ht="14" outlineLevel="0" r="128">
      <c r="A128" s="1" t="n">
        <v>282</v>
      </c>
      <c r="B128" s="1" t="n">
        <v>0</v>
      </c>
      <c r="C128" s="2" t="inlineStr">
        <f aca="false">C127+C38+C39+H6</f>
        <is>
          <t/>
        </is>
      </c>
      <c r="D128" s="2" t="n">
        <f aca="false">C128*H7</f>
        <v>0.10025</v>
      </c>
      <c r="E128" s="1" t="s">
        <v>187</v>
      </c>
    </row>
    <row collapsed="false" customFormat="false" customHeight="false" hidden="false" ht="14" outlineLevel="0" r="129">
      <c r="A129" s="1" t="n">
        <v>283</v>
      </c>
      <c r="B129" s="1" t="n">
        <v>0</v>
      </c>
      <c r="C129" s="2" t="inlineStr">
        <f aca="false">2*C112+C126+H6</f>
        <is>
          <t/>
        </is>
      </c>
      <c r="D129" s="2" t="n">
        <f aca="false">C129*H7</f>
        <v>8.9434437680676</v>
      </c>
      <c r="E129" s="1" t="s">
        <v>188</v>
      </c>
    </row>
    <row collapsed="false" customFormat="false" customHeight="false" hidden="false" ht="14" outlineLevel="0" r="130">
      <c r="A130" s="1" t="n">
        <v>284</v>
      </c>
      <c r="B130" s="1" t="n">
        <v>0</v>
      </c>
      <c r="C130" s="2" t="inlineStr">
        <f aca="false">C112+2*C126+H6</f>
        <is>
          <t/>
        </is>
      </c>
      <c r="D130" s="2" t="n">
        <f aca="false">C130*H7</f>
        <v>4.4919718840338</v>
      </c>
      <c r="E130" s="1" t="s">
        <v>189</v>
      </c>
    </row>
    <row collapsed="false" customFormat="false" customHeight="false" hidden="false" ht="14.9" outlineLevel="0" r="131">
      <c r="A131" s="1" t="n">
        <v>285</v>
      </c>
      <c r="B131" s="1" t="n">
        <v>0</v>
      </c>
      <c r="C131" s="2" t="inlineStr">
        <f aca="false">3*C112+2*C126+H6</f>
        <is>
          <t/>
        </is>
      </c>
      <c r="D131" s="2" t="n">
        <f aca="false">C131*H7</f>
        <v>13.4179156521014</v>
      </c>
      <c r="E131" s="1" t="s">
        <v>190</v>
      </c>
    </row>
    <row collapsed="false" customFormat="false" customHeight="false" hidden="false" ht="14" outlineLevel="0" r="132">
      <c r="A132" s="1" t="n">
        <v>286</v>
      </c>
      <c r="B132" s="1" t="n">
        <v>0</v>
      </c>
      <c r="C132" s="2" t="inlineStr">
        <f aca="false">C131</f>
        <is>
          <t/>
        </is>
      </c>
      <c r="D132" s="2" t="n">
        <f aca="false">C132*H7</f>
        <v>13.4179156521014</v>
      </c>
      <c r="E132" s="1" t="s">
        <v>191</v>
      </c>
    </row>
    <row collapsed="false" customFormat="false" customHeight="false" hidden="false" ht="14" outlineLevel="0" r="133">
      <c r="A133" s="1" t="n">
        <v>287</v>
      </c>
      <c r="B133" s="1" t="n">
        <v>0</v>
      </c>
      <c r="C133" s="2" t="n">
        <f aca="false">J56</f>
        <v>1</v>
      </c>
      <c r="D133" s="2" t="n">
        <f aca="false">C133*H7</f>
        <v>0.2</v>
      </c>
      <c r="E133" s="1" t="s">
        <v>192</v>
      </c>
    </row>
    <row collapsed="false" customFormat="false" customHeight="false" hidden="false" ht="14" outlineLevel="0" r="134">
      <c r="A134" s="1" t="n">
        <v>288</v>
      </c>
      <c r="B134" s="1" t="n">
        <v>0</v>
      </c>
      <c r="C134" s="2" t="n">
        <f aca="false">J57</f>
        <v>3</v>
      </c>
      <c r="D134" s="2" t="n">
        <f aca="false">C134*H7</f>
        <v>0.6</v>
      </c>
      <c r="E134" s="1" t="s">
        <v>193</v>
      </c>
    </row>
    <row collapsed="false" customFormat="false" customHeight="false" hidden="false" ht="14" outlineLevel="0" r="135">
      <c r="A135" s="1" t="n">
        <v>289</v>
      </c>
      <c r="B135" s="1" t="n">
        <v>0</v>
      </c>
      <c r="C135" s="2" t="n">
        <f aca="false">J58</f>
        <v>60</v>
      </c>
      <c r="D135" s="2" t="n">
        <f aca="false">C135*H7</f>
        <v>12</v>
      </c>
      <c r="E135" s="1" t="s">
        <v>194</v>
      </c>
    </row>
    <row collapsed="false" customFormat="false" customHeight="false" hidden="false" ht="14" outlineLevel="0" r="136">
      <c r="A136" s="1" t="n">
        <v>290</v>
      </c>
      <c r="B136" s="1" t="n">
        <v>0</v>
      </c>
      <c r="C136" s="2" t="inlineStr">
        <f aca="false">2*C6+2*C126+H6</f>
        <is>
          <t/>
        </is>
      </c>
      <c r="D136" s="2" t="n">
        <f aca="false">C136*H7</f>
        <v>0.051</v>
      </c>
      <c r="E136" s="1" t="s">
        <v>195</v>
      </c>
    </row>
    <row collapsed="false" customFormat="false" customHeight="false" hidden="false" ht="14" outlineLevel="0" r="137">
      <c r="A137" s="1" t="n">
        <v>291</v>
      </c>
      <c r="B137" s="1" t="n">
        <v>0</v>
      </c>
      <c r="C137" s="2" t="inlineStr">
        <f aca="false">2*C5+2*C126+H6</f>
        <is>
          <t/>
        </is>
      </c>
      <c r="D137" s="2" t="n">
        <f aca="false">C137*H7</f>
        <v>0.0341612903225806</v>
      </c>
      <c r="E137" s="1" t="s">
        <v>196</v>
      </c>
    </row>
    <row collapsed="false" customFormat="false" customHeight="false" hidden="false" ht="14" outlineLevel="0" r="138">
      <c r="A138" s="1" t="n">
        <v>292</v>
      </c>
      <c r="B138" s="1" t="n">
        <v>0</v>
      </c>
      <c r="C138" s="2" t="inlineStr">
        <f aca="false">C111*2+2*C126+H6</f>
        <is>
          <t/>
        </is>
      </c>
      <c r="D138" s="2" t="n">
        <f aca="false">C138*H7</f>
        <v>0.977493071004289</v>
      </c>
      <c r="E138" s="1" t="s">
        <v>197</v>
      </c>
    </row>
    <row collapsed="false" customFormat="false" customHeight="false" hidden="false" ht="14" outlineLevel="0" r="139">
      <c r="A139" s="1" t="n">
        <v>293</v>
      </c>
      <c r="B139" s="1" t="n">
        <v>0</v>
      </c>
      <c r="C139" s="2" t="inlineStr">
        <f aca="false">C110*2+2*C126+H6</f>
        <is>
          <t/>
        </is>
      </c>
      <c r="D139" s="2" t="n">
        <f aca="false">C139*H7</f>
        <v>21.9108742482231</v>
      </c>
      <c r="E139" s="1" t="s">
        <v>198</v>
      </c>
    </row>
    <row collapsed="false" customFormat="false" customHeight="false" hidden="false" ht="14" outlineLevel="0" r="140">
      <c r="A140" s="1" t="n">
        <v>294</v>
      </c>
      <c r="B140" s="1" t="n">
        <v>0</v>
      </c>
      <c r="C140" s="2" t="inlineStr">
        <f aca="false">C112*2+2*C126+H6</f>
        <is>
          <t/>
        </is>
      </c>
      <c r="D140" s="2" t="n">
        <f aca="false">C140*H7</f>
        <v>8.9549437680676</v>
      </c>
      <c r="E140" s="1" t="s">
        <v>199</v>
      </c>
    </row>
    <row collapsed="false" customFormat="false" customHeight="false" hidden="false" ht="14" outlineLevel="0" r="141">
      <c r="A141" s="1" t="n">
        <v>295</v>
      </c>
      <c r="B141" s="1" t="n">
        <v>0</v>
      </c>
      <c r="C141" s="2" t="n">
        <f aca="false">J64</f>
        <v>0.01</v>
      </c>
      <c r="D141" s="2" t="n">
        <f aca="false">C141*H7</f>
        <v>0.002</v>
      </c>
      <c r="E141" s="1" t="s">
        <v>200</v>
      </c>
    </row>
    <row collapsed="false" customFormat="false" customHeight="false" hidden="false" ht="14" outlineLevel="0" r="142">
      <c r="A142" s="1" t="n">
        <v>296</v>
      </c>
      <c r="B142" s="1" t="n">
        <v>0</v>
      </c>
      <c r="C142" s="2" t="n">
        <f aca="false">J65</f>
        <v>0.5</v>
      </c>
      <c r="D142" s="2" t="n">
        <f aca="false">C142*H7</f>
        <v>0.1</v>
      </c>
      <c r="E142" s="1" t="s">
        <v>201</v>
      </c>
    </row>
    <row collapsed="false" customFormat="false" customHeight="false" hidden="false" ht="14" outlineLevel="0" r="143">
      <c r="A143" s="1" t="n">
        <v>297</v>
      </c>
      <c r="B143" s="1" t="n">
        <v>0</v>
      </c>
      <c r="C143" s="2" t="n">
        <f aca="false">C142*3</f>
        <v>1.5</v>
      </c>
      <c r="D143" s="2" t="n">
        <f aca="false">C143*H7</f>
        <v>0.3</v>
      </c>
      <c r="E143" s="1" t="s">
        <v>202</v>
      </c>
    </row>
    <row collapsed="false" customFormat="false" customHeight="false" hidden="false" ht="14" outlineLevel="0" r="144">
      <c r="A144" s="1" t="n">
        <v>298</v>
      </c>
      <c r="B144" s="1" t="n">
        <v>0</v>
      </c>
      <c r="C144" s="2" t="inlineStr">
        <f aca="false">C180*5+H6</f>
        <is>
          <t/>
        </is>
      </c>
      <c r="D144" s="2" t="n">
        <f aca="false">C144*H7</f>
        <v>2.006</v>
      </c>
      <c r="E144" s="1" t="s">
        <v>203</v>
      </c>
    </row>
    <row collapsed="false" customFormat="false" customHeight="false" hidden="false" ht="14.9" outlineLevel="0" r="145">
      <c r="A145" s="1" t="n">
        <v>299</v>
      </c>
      <c r="B145" s="1" t="n">
        <v>0</v>
      </c>
      <c r="C145" s="2" t="inlineStr">
        <f aca="false">C180*8+H6</f>
        <is>
          <t/>
        </is>
      </c>
      <c r="D145" s="2" t="n">
        <f aca="false">C145*H7</f>
        <v>3.206</v>
      </c>
      <c r="E145" s="1" t="s">
        <v>204</v>
      </c>
    </row>
    <row collapsed="false" customFormat="false" customHeight="false" hidden="false" ht="14" outlineLevel="0" r="146">
      <c r="A146" s="1" t="n">
        <v>300</v>
      </c>
      <c r="B146" s="1" t="n">
        <v>0</v>
      </c>
      <c r="C146" s="2" t="inlineStr">
        <f aca="false">C180*7+H6</f>
        <is>
          <t/>
        </is>
      </c>
      <c r="D146" s="2" t="n">
        <f aca="false">C146*H7</f>
        <v>2.806</v>
      </c>
      <c r="E146" s="1" t="s">
        <v>205</v>
      </c>
    </row>
    <row collapsed="false" customFormat="false" customHeight="false" hidden="false" ht="14" outlineLevel="0" r="147">
      <c r="A147" s="1" t="n">
        <v>301</v>
      </c>
      <c r="B147" s="1" t="n">
        <v>0</v>
      </c>
      <c r="C147" s="2" t="inlineStr">
        <f aca="false">C180*4+H6</f>
        <is>
          <t/>
        </is>
      </c>
      <c r="D147" s="2" t="n">
        <f aca="false">C147*H7</f>
        <v>1.606</v>
      </c>
      <c r="E147" s="1" t="s">
        <v>206</v>
      </c>
    </row>
    <row collapsed="false" customFormat="false" customHeight="false" hidden="false" ht="14.9" outlineLevel="0" r="148">
      <c r="A148" s="1" t="n">
        <v>302</v>
      </c>
      <c r="B148" s="1" t="n">
        <v>0</v>
      </c>
      <c r="C148" s="2" t="inlineStr">
        <f aca="false">C56*5+H6</f>
        <is>
          <t/>
        </is>
      </c>
      <c r="D148" s="2" t="n">
        <f aca="false">C148*H7</f>
        <v>50.006</v>
      </c>
      <c r="E148" s="1" t="s">
        <v>207</v>
      </c>
    </row>
    <row collapsed="false" customFormat="false" customHeight="false" hidden="false" ht="14.9" outlineLevel="0" r="149">
      <c r="A149" s="1" t="n">
        <v>303</v>
      </c>
      <c r="B149" s="1" t="n">
        <v>0</v>
      </c>
      <c r="C149" s="2" t="inlineStr">
        <f aca="false">C56*8+H6</f>
        <is>
          <t/>
        </is>
      </c>
      <c r="D149" s="2" t="n">
        <f aca="false">C149*H7</f>
        <v>80.006</v>
      </c>
      <c r="E149" s="1" t="s">
        <v>208</v>
      </c>
    </row>
    <row collapsed="false" customFormat="false" customHeight="false" hidden="false" ht="14.9" outlineLevel="0" r="150">
      <c r="A150" s="1" t="n">
        <v>304</v>
      </c>
      <c r="B150" s="1" t="n">
        <v>0</v>
      </c>
      <c r="C150" s="2" t="inlineStr">
        <f aca="false">C56*7+H6</f>
        <is>
          <t/>
        </is>
      </c>
      <c r="D150" s="2" t="n">
        <f aca="false">C150*H7</f>
        <v>70.006</v>
      </c>
      <c r="E150" s="1" t="s">
        <v>209</v>
      </c>
    </row>
    <row collapsed="false" customFormat="false" customHeight="false" hidden="false" ht="14.9" outlineLevel="0" r="151">
      <c r="A151" s="1" t="n">
        <v>305</v>
      </c>
      <c r="B151" s="1" t="n">
        <v>0</v>
      </c>
      <c r="C151" s="2" t="inlineStr">
        <f aca="false">C56*4+H6</f>
        <is>
          <t/>
        </is>
      </c>
      <c r="D151" s="2" t="n">
        <f aca="false">C151*H7</f>
        <v>40.006</v>
      </c>
      <c r="E151" s="1" t="s">
        <v>210</v>
      </c>
    </row>
    <row collapsed="false" customFormat="false" customHeight="false" hidden="false" ht="14" outlineLevel="0" r="152">
      <c r="A152" s="1" t="n">
        <v>306</v>
      </c>
      <c r="B152" s="1" t="n">
        <v>0</v>
      </c>
      <c r="C152" s="2" t="inlineStr">
        <f aca="false">C111*5+H6</f>
        <is>
          <t/>
        </is>
      </c>
      <c r="D152" s="2" t="n">
        <f aca="false">C152*H7</f>
        <v>2.37723267751072</v>
      </c>
      <c r="E152" s="1" t="s">
        <v>211</v>
      </c>
    </row>
    <row collapsed="false" customFormat="false" customHeight="false" hidden="false" ht="14.9" outlineLevel="0" r="153">
      <c r="A153" s="1" t="n">
        <v>307</v>
      </c>
      <c r="B153" s="1" t="n">
        <v>0</v>
      </c>
      <c r="C153" s="2" t="inlineStr">
        <f aca="false">C111*8+H6</f>
        <is>
          <t/>
        </is>
      </c>
      <c r="D153" s="2" t="n">
        <f aca="false">C153*H7</f>
        <v>3.79997228401715</v>
      </c>
      <c r="E153" s="1" t="s">
        <v>212</v>
      </c>
    </row>
    <row collapsed="false" customFormat="false" customHeight="false" hidden="false" ht="14" outlineLevel="0" r="154">
      <c r="A154" s="1" t="n">
        <v>308</v>
      </c>
      <c r="B154" s="1" t="n">
        <v>0</v>
      </c>
      <c r="C154" s="2" t="inlineStr">
        <f aca="false">C111*7+H6</f>
        <is>
          <t/>
        </is>
      </c>
      <c r="D154" s="2" t="n">
        <f aca="false">C154*H7</f>
        <v>3.32572574851501</v>
      </c>
      <c r="E154" s="1" t="s">
        <v>213</v>
      </c>
    </row>
    <row collapsed="false" customFormat="false" customHeight="false" hidden="false" ht="14" outlineLevel="0" r="155">
      <c r="A155" s="1" t="n">
        <v>309</v>
      </c>
      <c r="B155" s="1" t="n">
        <v>0</v>
      </c>
      <c r="C155" s="2" t="inlineStr">
        <f aca="false">C111*4+H6</f>
        <is>
          <t/>
        </is>
      </c>
      <c r="D155" s="2" t="n">
        <f aca="false">C155*H7</f>
        <v>1.90298614200858</v>
      </c>
      <c r="E155" s="1" t="s">
        <v>214</v>
      </c>
    </row>
    <row collapsed="false" customFormat="false" customHeight="false" hidden="false" ht="14" outlineLevel="0" r="156">
      <c r="A156" s="1" t="n">
        <v>310</v>
      </c>
      <c r="B156" s="1" t="n">
        <v>0</v>
      </c>
      <c r="C156" s="2" t="inlineStr">
        <f aca="false">C110*5+H6</f>
        <is>
          <t/>
        </is>
      </c>
      <c r="D156" s="2" t="n">
        <f aca="false">C156*H7</f>
        <v>54.7106856205577</v>
      </c>
      <c r="E156" s="1" t="s">
        <v>215</v>
      </c>
    </row>
    <row collapsed="false" customFormat="false" customHeight="false" hidden="false" ht="14.9" outlineLevel="0" r="157">
      <c r="A157" s="1" t="n">
        <v>311</v>
      </c>
      <c r="B157" s="1" t="n">
        <v>0</v>
      </c>
      <c r="C157" s="2" t="inlineStr">
        <f aca="false">C110*8+H6</f>
        <is>
          <t/>
        </is>
      </c>
      <c r="D157" s="2" t="n">
        <f aca="false">C157*H7</f>
        <v>87.5334969928923</v>
      </c>
      <c r="E157" s="1" t="s">
        <v>216</v>
      </c>
    </row>
    <row collapsed="false" customFormat="false" customHeight="false" hidden="false" ht="14" outlineLevel="0" r="158">
      <c r="A158" s="1" t="n">
        <v>312</v>
      </c>
      <c r="B158" s="1" t="n">
        <v>0</v>
      </c>
      <c r="C158" s="2" t="inlineStr">
        <f aca="false">C110*7+H6</f>
        <is>
          <t/>
        </is>
      </c>
      <c r="D158" s="2" t="n">
        <f aca="false">C158*H7</f>
        <v>76.5925598687808</v>
      </c>
      <c r="E158" s="1" t="s">
        <v>217</v>
      </c>
    </row>
    <row collapsed="false" customFormat="false" customHeight="false" hidden="false" ht="14" outlineLevel="0" r="159">
      <c r="A159" s="1" t="n">
        <v>313</v>
      </c>
      <c r="B159" s="1" t="n">
        <v>0</v>
      </c>
      <c r="C159" s="2" t="inlineStr">
        <f aca="false">C110*4+H6</f>
        <is>
          <t/>
        </is>
      </c>
      <c r="D159" s="2" t="n">
        <f aca="false">C159*H7</f>
        <v>43.7697484964462</v>
      </c>
      <c r="E159" s="1" t="s">
        <v>218</v>
      </c>
    </row>
    <row collapsed="false" customFormat="false" customHeight="false" hidden="false" ht="14" outlineLevel="0" r="160">
      <c r="A160" s="1" t="n">
        <v>314</v>
      </c>
      <c r="B160" s="1" t="n">
        <v>0</v>
      </c>
      <c r="C160" s="2" t="inlineStr">
        <f aca="false">C112*5+H6</f>
        <is>
          <t/>
        </is>
      </c>
      <c r="D160" s="2" t="n">
        <f aca="false">C160*H7</f>
        <v>22.320859420169</v>
      </c>
      <c r="E160" s="1" t="s">
        <v>219</v>
      </c>
    </row>
    <row collapsed="false" customFormat="false" customHeight="false" hidden="false" ht="14.9" outlineLevel="0" r="161">
      <c r="A161" s="1" t="n">
        <v>315</v>
      </c>
      <c r="B161" s="1" t="n">
        <v>0</v>
      </c>
      <c r="C161" s="2" t="inlineStr">
        <f aca="false">C112*8+H6</f>
        <is>
          <t/>
        </is>
      </c>
      <c r="D161" s="2" t="n">
        <f aca="false">C161*H7</f>
        <v>35.7097750722704</v>
      </c>
      <c r="E161" s="1" t="s">
        <v>220</v>
      </c>
    </row>
    <row collapsed="false" customFormat="false" customHeight="false" hidden="false" ht="14" outlineLevel="0" r="162">
      <c r="A162" s="1" t="n">
        <v>316</v>
      </c>
      <c r="B162" s="1" t="n">
        <v>0</v>
      </c>
      <c r="C162" s="2" t="inlineStr">
        <f aca="false">C112*7+H6</f>
        <is>
          <t/>
        </is>
      </c>
      <c r="D162" s="2" t="n">
        <f aca="false">C162*H7</f>
        <v>31.2468031882366</v>
      </c>
      <c r="E162" s="1" t="s">
        <v>221</v>
      </c>
    </row>
    <row collapsed="false" customFormat="false" customHeight="false" hidden="false" ht="14" outlineLevel="0" r="163">
      <c r="A163" s="1" t="n">
        <v>317</v>
      </c>
      <c r="B163" s="1" t="n">
        <v>0</v>
      </c>
      <c r="C163" s="2" t="inlineStr">
        <f aca="false">C112*4+H6</f>
        <is>
          <t/>
        </is>
      </c>
      <c r="D163" s="2" t="n">
        <f aca="false">C163*H7</f>
        <v>17.8578875361352</v>
      </c>
      <c r="E163" s="1" t="s">
        <v>222</v>
      </c>
    </row>
    <row collapsed="false" customFormat="false" customHeight="false" hidden="false" ht="14" outlineLevel="0" r="164">
      <c r="A164" s="1" t="n">
        <v>318</v>
      </c>
      <c r="B164" s="1" t="n">
        <v>0</v>
      </c>
      <c r="C164" s="2" t="n">
        <f aca="false">J9*5</f>
        <v>2.03585548683412</v>
      </c>
      <c r="D164" s="2" t="n">
        <f aca="false">C164*H7</f>
        <v>0.407171097366825</v>
      </c>
      <c r="E164" s="1" t="s">
        <v>223</v>
      </c>
    </row>
    <row collapsed="false" customFormat="false" customHeight="false" hidden="false" ht="14.9" outlineLevel="0" r="165">
      <c r="A165" s="1" t="n">
        <v>319</v>
      </c>
      <c r="B165" s="1" t="n">
        <v>0</v>
      </c>
      <c r="C165" s="2" t="n">
        <f aca="false">J62</f>
        <v>5</v>
      </c>
      <c r="D165" s="2" t="n">
        <f aca="false">C165*H7</f>
        <v>1</v>
      </c>
      <c r="E165" s="1" t="s">
        <v>224</v>
      </c>
    </row>
    <row collapsed="false" customFormat="false" customHeight="false" hidden="false" ht="14.9" outlineLevel="0" r="166">
      <c r="A166" s="1" t="n">
        <v>320</v>
      </c>
      <c r="B166" s="1" t="n">
        <v>0</v>
      </c>
      <c r="C166" s="2" t="inlineStr">
        <f aca="false">C165+H5+H6</f>
        <is>
          <t/>
        </is>
      </c>
      <c r="D166" s="2" t="n">
        <f aca="false">C166*H7</f>
        <v>1.0155625</v>
      </c>
      <c r="E166" s="1" t="s">
        <v>225</v>
      </c>
    </row>
    <row collapsed="false" customFormat="false" customHeight="false" hidden="false" ht="14" outlineLevel="0" r="167">
      <c r="A167" s="1" t="n">
        <v>321</v>
      </c>
      <c r="B167" s="1" t="n">
        <v>0</v>
      </c>
      <c r="C167" s="2" t="inlineStr">
        <f aca="false">8*C126+C35+H6</f>
        <is>
          <t/>
        </is>
      </c>
      <c r="D167" s="2" t="n">
        <f aca="false">C167*H7</f>
        <v>0.298</v>
      </c>
      <c r="E167" s="1" t="s">
        <v>226</v>
      </c>
    </row>
    <row collapsed="false" customFormat="false" customHeight="false" hidden="false" ht="14" outlineLevel="0" r="168">
      <c r="A168" s="1" t="n">
        <v>322</v>
      </c>
      <c r="B168" s="1" t="n">
        <v>0</v>
      </c>
      <c r="C168" s="2" t="inlineStr">
        <f aca="false">8*C40+C106+H6</f>
        <is>
          <t/>
        </is>
      </c>
      <c r="D168" s="2" t="n">
        <f aca="false">C168*H7</f>
        <v>331.387975650434</v>
      </c>
      <c r="E168" s="1" t="s">
        <v>227</v>
      </c>
    </row>
    <row collapsed="false" customFormat="false" customHeight="false" hidden="false" ht="14" outlineLevel="0" r="169">
      <c r="A169" s="1" t="n">
        <v>323</v>
      </c>
      <c r="B169" s="1" t="n">
        <v>0</v>
      </c>
      <c r="C169" s="2" t="inlineStr">
        <f aca="false">6*C6+C126+H6</f>
        <is>
          <t/>
        </is>
      </c>
      <c r="D169" s="2" t="n">
        <f aca="false">C169*H7</f>
        <v>0.0835</v>
      </c>
      <c r="E169" s="1" t="s">
        <v>228</v>
      </c>
    </row>
    <row collapsed="false" customFormat="false" customHeight="false" hidden="false" ht="14" outlineLevel="0" r="170">
      <c r="A170" s="1" t="n">
        <v>324</v>
      </c>
      <c r="B170" s="1" t="n">
        <v>0</v>
      </c>
      <c r="C170" s="2" t="inlineStr">
        <f aca="false">C69</f>
        <is>
          <t/>
        </is>
      </c>
      <c r="D170" s="2" t="n">
        <f aca="false">C170*H7</f>
        <v>0.072</v>
      </c>
      <c r="E170" s="1" t="s">
        <v>229</v>
      </c>
    </row>
    <row collapsed="false" customFormat="false" customHeight="false" hidden="false" ht="14" outlineLevel="0" r="171">
      <c r="A171" s="1" t="n">
        <v>325</v>
      </c>
      <c r="B171" s="1" t="n">
        <v>0</v>
      </c>
      <c r="C171" s="2" t="inlineStr">
        <f aca="false">3*C111+H6</f>
        <is>
          <t/>
        </is>
      </c>
      <c r="D171" s="2" t="n">
        <f aca="false">C171*H7</f>
        <v>1.42873960650643</v>
      </c>
      <c r="E171" s="1" t="s">
        <v>230</v>
      </c>
    </row>
    <row collapsed="false" customFormat="false" customHeight="false" hidden="false" ht="14" outlineLevel="0" r="172">
      <c r="A172" s="1" t="n">
        <v>326</v>
      </c>
      <c r="B172" s="1" t="n">
        <v>0</v>
      </c>
      <c r="C172" s="2" t="inlineStr">
        <f aca="false">C171+C11+H6</f>
        <is>
          <t/>
        </is>
      </c>
      <c r="D172" s="2" t="n">
        <f aca="false">D171</f>
        <v>1.42873960650643</v>
      </c>
      <c r="E172" s="1" t="s">
        <v>231</v>
      </c>
    </row>
    <row collapsed="false" customFormat="false" customHeight="false" hidden="false" ht="14" outlineLevel="0" r="173">
      <c r="A173" s="1" t="n">
        <v>327</v>
      </c>
      <c r="B173" s="1" t="n">
        <v>0</v>
      </c>
      <c r="C173" s="2" t="inlineStr">
        <f aca="false">C172</f>
        <is>
          <t/>
        </is>
      </c>
      <c r="D173" s="2" t="n">
        <f aca="false">C173*H7</f>
        <v>14.7680729398398</v>
      </c>
      <c r="E173" s="1" t="s">
        <v>232</v>
      </c>
    </row>
    <row collapsed="false" customFormat="false" customHeight="false" hidden="false" ht="14.9" outlineLevel="0" r="174">
      <c r="A174" s="1" t="n">
        <v>328</v>
      </c>
      <c r="B174" s="1" t="n">
        <v>0</v>
      </c>
      <c r="C174" s="2" t="inlineStr">
        <f aca="false">5*C111+H6</f>
        <is>
          <t/>
        </is>
      </c>
      <c r="D174" s="2" t="n">
        <f aca="false">C174*H7</f>
        <v>2.37723267751072</v>
      </c>
      <c r="E174" s="1" t="s">
        <v>233</v>
      </c>
    </row>
    <row collapsed="false" customFormat="false" customHeight="false" hidden="false" ht="14" outlineLevel="0" r="175">
      <c r="A175" s="1" t="n">
        <v>329</v>
      </c>
      <c r="B175" s="1" t="n">
        <v>0</v>
      </c>
      <c r="C175" s="2" t="n">
        <f aca="false">J51</f>
        <v>250</v>
      </c>
      <c r="D175" s="2" t="n">
        <f aca="false">C175*H7</f>
        <v>50</v>
      </c>
      <c r="E175" s="1" t="s">
        <v>234</v>
      </c>
    </row>
    <row collapsed="false" customFormat="false" customHeight="false" hidden="false" ht="14" outlineLevel="0" r="176">
      <c r="A176" s="1" t="n">
        <v>330</v>
      </c>
      <c r="B176" s="1" t="n">
        <v>0</v>
      </c>
      <c r="C176" s="2" t="inlineStr">
        <f aca="false">C76</f>
        <is>
          <t/>
        </is>
      </c>
      <c r="D176" s="2" t="n">
        <f aca="false">C176*H7</f>
        <v>2.85147921301287</v>
      </c>
      <c r="E176" s="1" t="s">
        <v>235</v>
      </c>
    </row>
    <row collapsed="false" customFormat="false" customHeight="false" hidden="false" ht="14" outlineLevel="0" r="177">
      <c r="A177" s="1" t="n">
        <v>331</v>
      </c>
      <c r="B177" s="1" t="n">
        <v>0</v>
      </c>
      <c r="C177" s="2" t="n">
        <f aca="false">C78/2</f>
        <v>3.28558286239979</v>
      </c>
      <c r="D177" s="2" t="n">
        <f aca="false">C177*H7</f>
        <v>0.657116572479958</v>
      </c>
      <c r="E177" s="1" t="s">
        <v>236</v>
      </c>
    </row>
    <row collapsed="false" customFormat="false" customHeight="false" hidden="false" ht="14" outlineLevel="0" r="178">
      <c r="A178" s="1" t="n">
        <v>332</v>
      </c>
      <c r="B178" s="1" t="n">
        <v>0</v>
      </c>
      <c r="C178" s="2" t="inlineStr">
        <f aca="false">C83+H6</f>
        <is>
          <t/>
        </is>
      </c>
      <c r="D178" s="2" t="n">
        <f aca="false">C178*H7</f>
        <v>0.457467268623025</v>
      </c>
      <c r="E178" s="1" t="s">
        <v>237</v>
      </c>
    </row>
    <row collapsed="false" customFormat="false" customHeight="false" hidden="false" ht="14" outlineLevel="0" r="179">
      <c r="A179" s="1" t="n">
        <v>333</v>
      </c>
      <c r="B179" s="1" t="n">
        <v>0</v>
      </c>
      <c r="C179" s="2" t="inlineStr">
        <f aca="false">5*C6+H6</f>
        <is>
          <t/>
        </is>
      </c>
      <c r="D179" s="2" t="n">
        <f aca="false">C179*H7</f>
        <v>0.061</v>
      </c>
      <c r="E179" s="1" t="s">
        <v>238</v>
      </c>
    </row>
    <row collapsed="false" customFormat="false" customHeight="false" hidden="false" ht="14" outlineLevel="0" r="180">
      <c r="A180" s="1" t="n">
        <v>334</v>
      </c>
      <c r="B180" s="1" t="n">
        <v>0</v>
      </c>
      <c r="C180" s="2" t="n">
        <f aca="false">J60</f>
        <v>2</v>
      </c>
      <c r="D180" s="2" t="n">
        <f aca="false">C180*H7</f>
        <v>0.4</v>
      </c>
      <c r="E180" s="1" t="s">
        <v>239</v>
      </c>
    </row>
    <row collapsed="false" customFormat="false" customHeight="false" hidden="false" ht="14" outlineLevel="0" r="181">
      <c r="A181" s="1" t="n">
        <v>335</v>
      </c>
      <c r="B181" s="1" t="n">
        <v>0</v>
      </c>
      <c r="C181" s="2" t="n">
        <f aca="false">J63</f>
        <v>1</v>
      </c>
      <c r="D181" s="2" t="n">
        <f aca="false">C181*H7</f>
        <v>0.2</v>
      </c>
      <c r="E181" s="1" t="s">
        <v>240</v>
      </c>
    </row>
    <row collapsed="false" customFormat="false" customHeight="false" hidden="false" ht="14" outlineLevel="0" r="182">
      <c r="A182" s="1" t="n">
        <v>336</v>
      </c>
      <c r="B182" s="1" t="n">
        <v>0</v>
      </c>
      <c r="C182" s="2" t="inlineStr">
        <f aca="false">C183+H5+H6</f>
        <is>
          <t/>
        </is>
      </c>
      <c r="D182" s="2" t="n">
        <f aca="false">C182*H7</f>
        <v>22.5440850225225</v>
      </c>
      <c r="E182" s="1" t="s">
        <v>241</v>
      </c>
    </row>
    <row collapsed="false" customFormat="false" customHeight="false" hidden="false" ht="14" outlineLevel="0" r="183">
      <c r="A183" s="1" t="n">
        <v>337</v>
      </c>
      <c r="B183" s="1" t="n">
        <v>0</v>
      </c>
      <c r="C183" s="2" t="inlineStr">
        <f aca="false">C87/4+H6</f>
        <is>
          <t/>
        </is>
      </c>
      <c r="D183" s="2" t="n">
        <f aca="false">C183*H7</f>
        <v>22.5285225225225</v>
      </c>
      <c r="E183" s="1" t="s">
        <v>242</v>
      </c>
    </row>
    <row collapsed="false" customFormat="false" customHeight="false" hidden="false" ht="14" outlineLevel="0" r="184">
      <c r="A184" s="1" t="n">
        <v>338</v>
      </c>
      <c r="B184" s="1" t="n">
        <v>0</v>
      </c>
      <c r="C184" s="2" t="n">
        <f aca="false">J37</f>
        <v>0.3</v>
      </c>
      <c r="D184" s="2" t="n">
        <f aca="false">C184*H7</f>
        <v>0.06</v>
      </c>
      <c r="E184" s="1" t="s">
        <v>243</v>
      </c>
    </row>
    <row collapsed="false" customFormat="false" customHeight="false" hidden="false" ht="14" outlineLevel="0" r="185">
      <c r="A185" s="1" t="n">
        <v>339</v>
      </c>
      <c r="B185" s="1" t="n">
        <v>0</v>
      </c>
      <c r="C185" s="2" t="inlineStr">
        <f aca="false">(C184*3)/3+H6</f>
        <is>
          <t/>
        </is>
      </c>
      <c r="D185" s="2" t="n">
        <f aca="false">C185*H7</f>
        <v>0.066</v>
      </c>
      <c r="E185" s="1" t="s">
        <v>244</v>
      </c>
    </row>
    <row collapsed="false" customFormat="false" customHeight="false" hidden="false" ht="14" outlineLevel="0" r="186">
      <c r="A186" s="1" t="n">
        <v>340</v>
      </c>
      <c r="B186" s="1" t="n">
        <v>0</v>
      </c>
      <c r="C186" s="2" t="inlineStr">
        <f aca="false">C185*3+H6</f>
        <is>
          <t/>
        </is>
      </c>
      <c r="D186" s="2" t="n">
        <f aca="false">C186*H7</f>
        <v>0.204</v>
      </c>
      <c r="E186" s="1" t="s">
        <v>245</v>
      </c>
    </row>
    <row collapsed="false" customFormat="false" customHeight="false" hidden="false" ht="14.9" outlineLevel="0" r="187">
      <c r="A187" s="1" t="n">
        <v>341</v>
      </c>
      <c r="B187" s="1" t="n">
        <v>0</v>
      </c>
      <c r="C187" s="2" t="n">
        <f aca="false">J59</f>
        <v>50</v>
      </c>
      <c r="D187" s="2" t="n">
        <f aca="false">C187*H7</f>
        <v>10</v>
      </c>
      <c r="E187" s="1" t="s">
        <v>246</v>
      </c>
    </row>
    <row collapsed="false" customFormat="false" customHeight="false" hidden="false" ht="14.9" outlineLevel="0" r="188">
      <c r="A188" s="1" t="n">
        <v>342</v>
      </c>
      <c r="B188" s="1" t="n">
        <v>0</v>
      </c>
      <c r="C188" s="2" t="inlineStr">
        <f aca="false">C174+C59+H6</f>
        <is>
          <t/>
        </is>
      </c>
      <c r="D188" s="2" t="n">
        <f aca="false">C188*H7</f>
        <v>2.47723267751072</v>
      </c>
      <c r="E188" s="1" t="s">
        <v>247</v>
      </c>
    </row>
    <row collapsed="false" customFormat="false" customHeight="false" hidden="false" ht="14.9" outlineLevel="0" r="189">
      <c r="A189" s="1" t="n">
        <v>343</v>
      </c>
      <c r="B189" s="1" t="n">
        <v>0</v>
      </c>
      <c r="C189" s="2" t="inlineStr">
        <f aca="false">C174+C66+H6</f>
        <is>
          <t/>
        </is>
      </c>
      <c r="D189" s="2" t="n">
        <f aca="false">C189*H7</f>
        <v>2.40987783880104</v>
      </c>
      <c r="E189" s="1" t="s">
        <v>248</v>
      </c>
    </row>
    <row collapsed="false" customFormat="false" customHeight="false" hidden="false" ht="14" outlineLevel="0" r="190">
      <c r="A190" s="1" t="n">
        <v>344</v>
      </c>
      <c r="B190" s="1" t="n">
        <v>0</v>
      </c>
      <c r="C190" s="2" t="n">
        <f aca="false">J55</f>
        <v>2</v>
      </c>
      <c r="D190" s="2" t="n">
        <f aca="false">C190*H7</f>
        <v>0.4</v>
      </c>
      <c r="E190" s="1" t="s">
        <v>249</v>
      </c>
    </row>
    <row collapsed="false" customFormat="false" customHeight="false" hidden="false" ht="14" outlineLevel="0" r="191">
      <c r="A191" s="1" t="n">
        <v>345</v>
      </c>
      <c r="B191" s="1" t="n">
        <v>0</v>
      </c>
      <c r="C191" s="2" t="inlineStr">
        <f aca="false">4*C111+C177+H6</f>
        <is>
          <t/>
        </is>
      </c>
      <c r="D191" s="2" t="n">
        <f aca="false">C191*H7</f>
        <v>2.56010271448853</v>
      </c>
      <c r="E191" s="1" t="s">
        <v>250</v>
      </c>
    </row>
    <row collapsed="false" customFormat="false" customHeight="false" hidden="false" ht="14" outlineLevel="0" r="192">
      <c r="A192" s="1" t="n">
        <v>346</v>
      </c>
      <c r="B192" s="1" t="n">
        <v>0</v>
      </c>
      <c r="C192" s="2" t="inlineStr">
        <f aca="false">2*C133+3*C126+H6</f>
        <is>
          <t/>
        </is>
      </c>
      <c r="D192" s="2" t="n">
        <f aca="false">C192*H7</f>
        <v>0.4405</v>
      </c>
      <c r="E192" s="1" t="s">
        <v>251</v>
      </c>
    </row>
    <row collapsed="false" customFormat="false" customHeight="false" hidden="false" ht="14" outlineLevel="0" r="193">
      <c r="A193" s="1" t="n">
        <v>347</v>
      </c>
      <c r="B193" s="1" t="n">
        <v>0</v>
      </c>
      <c r="C193" s="2" t="inlineStr">
        <f aca="false">4*C112+C177+H6</f>
        <is>
          <t/>
        </is>
      </c>
      <c r="D193" s="2" t="n">
        <f aca="false">C193*H7</f>
        <v>18.5150041086152</v>
      </c>
      <c r="E193" s="1" t="s">
        <v>252</v>
      </c>
    </row>
    <row collapsed="false" customFormat="false" customHeight="false" hidden="false" ht="14.9" outlineLevel="0" r="194">
      <c r="A194" s="1" t="n">
        <v>348</v>
      </c>
      <c r="B194" s="1" t="n">
        <v>0</v>
      </c>
      <c r="C194" s="2" t="n">
        <f aca="false">C94/2</f>
        <v>0.5</v>
      </c>
      <c r="D194" s="2" t="n">
        <f aca="false">C194*H7</f>
        <v>0.1</v>
      </c>
      <c r="E194" s="1" t="s">
        <v>253</v>
      </c>
    </row>
    <row collapsed="false" customFormat="false" customHeight="false" hidden="false" ht="14" outlineLevel="0" r="195">
      <c r="A195" s="1" t="n">
        <v>349</v>
      </c>
      <c r="B195" s="1" t="n">
        <v>0</v>
      </c>
      <c r="C195" s="2" t="n">
        <f aca="false">J61</f>
        <v>5</v>
      </c>
      <c r="D195" s="2" t="n">
        <f aca="false">C195*H7</f>
        <v>1</v>
      </c>
      <c r="E195" s="1" t="s">
        <v>254</v>
      </c>
    </row>
    <row collapsed="false" customFormat="false" customHeight="false" hidden="false" ht="14" outlineLevel="0" r="196">
      <c r="A196" s="1" t="n">
        <v>350</v>
      </c>
      <c r="B196" s="1" t="n">
        <v>0</v>
      </c>
      <c r="C196" s="2" t="inlineStr">
        <f aca="false">C195+H5+H6</f>
        <is>
          <t/>
        </is>
      </c>
      <c r="D196" s="2" t="n">
        <f aca="false">C196*H7</f>
        <v>1.0155625</v>
      </c>
      <c r="E196" s="1" t="s">
        <v>255</v>
      </c>
    </row>
    <row collapsed="false" customFormat="false" customHeight="false" hidden="false" ht="14" outlineLevel="0" r="197">
      <c r="A197" s="1" t="n">
        <v>351</v>
      </c>
      <c r="B197" s="1" t="n">
        <v>0</v>
      </c>
      <c r="C197" s="2" t="inlineStr">
        <f aca="false">C86+H5+H6</f>
        <is>
          <t/>
        </is>
      </c>
      <c r="D197" s="2" t="n">
        <f aca="false">C197*H7</f>
        <v>0.0755625</v>
      </c>
      <c r="E197" s="1" t="s">
        <v>256</v>
      </c>
    </row>
    <row collapsed="false" customFormat="false" customHeight="false" hidden="false" ht="14" outlineLevel="0" r="198">
      <c r="A198" s="1" t="n">
        <v>352</v>
      </c>
      <c r="B198" s="1" t="n">
        <v>0</v>
      </c>
      <c r="C198" s="2" t="inlineStr">
        <f aca="false">C197*4+H6</f>
        <is>
          <t/>
        </is>
      </c>
      <c r="D198" s="2" t="n">
        <f aca="false">C198*H7</f>
        <v>0.30825</v>
      </c>
      <c r="E198" s="1" t="s">
        <v>257</v>
      </c>
    </row>
    <row collapsed="false" customFormat="false" customHeight="false" hidden="false" ht="14" outlineLevel="0" r="199">
      <c r="A199" s="1" t="n">
        <v>353</v>
      </c>
      <c r="B199" s="1" t="n">
        <v>0</v>
      </c>
      <c r="C199" s="2" t="inlineStr">
        <f aca="false">C184+H6</f>
        <is>
          <t/>
        </is>
      </c>
      <c r="D199" s="2" t="n">
        <f aca="false">C199*H7</f>
        <v>0.066</v>
      </c>
      <c r="E199" s="1" t="s">
        <v>258</v>
      </c>
    </row>
    <row collapsed="false" customFormat="false" customHeight="false" hidden="false" ht="14" outlineLevel="0" r="200">
      <c r="A200" s="1" t="n">
        <v>354</v>
      </c>
      <c r="B200" s="1" t="n">
        <v>0</v>
      </c>
      <c r="C200" s="2" t="inlineStr">
        <f aca="false">C97</f>
        <is>
          <t/>
        </is>
      </c>
      <c r="D200" s="2" t="n">
        <f aca="false">C200*H7</f>
        <v>1.438</v>
      </c>
      <c r="E200" s="1" t="s">
        <v>259</v>
      </c>
    </row>
    <row collapsed="false" customFormat="false" customHeight="false" hidden="false" ht="14" outlineLevel="0" r="201">
      <c r="A201" s="1" t="n">
        <v>355</v>
      </c>
      <c r="B201" s="1" t="n">
        <v>0</v>
      </c>
      <c r="C201" s="2" t="inlineStr">
        <f aca="false">C29</f>
        <is>
          <t/>
        </is>
      </c>
      <c r="D201" s="2" t="n">
        <f aca="false">C201*H7</f>
        <v>0.639</v>
      </c>
      <c r="E201" s="1" t="s">
        <v>260</v>
      </c>
    </row>
    <row collapsed="false" customFormat="false" customHeight="false" hidden="false" ht="14" outlineLevel="0" r="202">
      <c r="A202" s="1" t="n">
        <v>356</v>
      </c>
      <c r="B202" s="1" t="n">
        <v>0</v>
      </c>
      <c r="C202" s="2" t="inlineStr">
        <f aca="false">C98</f>
        <is>
          <t/>
        </is>
      </c>
      <c r="D202" s="2" t="n">
        <f aca="false">C202*H7</f>
        <v>2.06677915292374</v>
      </c>
      <c r="E202" s="1" t="s">
        <v>261</v>
      </c>
    </row>
    <row collapsed="false" customFormat="false" customHeight="false" hidden="false" ht="14.9" outlineLevel="0" r="203">
      <c r="A203" s="1" t="n">
        <v>357</v>
      </c>
      <c r="B203" s="1" t="n">
        <v>0</v>
      </c>
      <c r="C203" s="2" t="inlineStr">
        <f aca="false">2*C142+C197+H6</f>
        <is>
          <t/>
        </is>
      </c>
      <c r="D203" s="2" t="n">
        <f aca="false">C203*H7</f>
        <v>0.2815625</v>
      </c>
      <c r="E203" s="1" t="s">
        <v>262</v>
      </c>
    </row>
    <row collapsed="false" customFormat="false" customHeight="false" hidden="false" ht="14" outlineLevel="0" r="204">
      <c r="A204" s="1" t="n">
        <v>358</v>
      </c>
      <c r="B204" s="1" t="n">
        <v>0</v>
      </c>
      <c r="C204" s="2" t="inlineStr">
        <f aca="false">C191+8*C185+H6</f>
        <is>
          <t/>
        </is>
      </c>
      <c r="D204" s="2" t="n">
        <f aca="false">C204*H7</f>
        <v>3.09410271448853</v>
      </c>
      <c r="E204" s="1" t="s">
        <v>263</v>
      </c>
    </row>
    <row collapsed="false" customFormat="false" customHeight="false" hidden="false" ht="14" outlineLevel="0" r="205">
      <c r="A205" s="1" t="n">
        <v>359</v>
      </c>
      <c r="B205" s="1" t="n">
        <v>0</v>
      </c>
      <c r="C205" s="2" t="inlineStr">
        <f aca="false">2*C111+H6</f>
        <is>
          <t/>
        </is>
      </c>
      <c r="D205" s="2" t="n">
        <f aca="false">C205*H7</f>
        <v>0.954493071004289</v>
      </c>
      <c r="E205" s="1" t="s">
        <v>264</v>
      </c>
    </row>
    <row collapsed="false" customFormat="false" customHeight="false" hidden="false" ht="14" outlineLevel="0" r="206">
      <c r="A206" s="1" t="n">
        <v>2256</v>
      </c>
      <c r="B206" s="1" t="n">
        <v>0</v>
      </c>
      <c r="C206" s="2" t="n">
        <f aca="false">J50</f>
        <v>500</v>
      </c>
      <c r="D206" s="2" t="n">
        <f aca="false">C206*H7</f>
        <v>100</v>
      </c>
      <c r="E206" s="1" t="s">
        <v>265</v>
      </c>
    </row>
    <row collapsed="false" customFormat="false" customHeight="false" hidden="false" ht="14" outlineLevel="0" r="207">
      <c r="A207" s="1" t="n">
        <v>2257</v>
      </c>
      <c r="B207" s="1" t="n">
        <v>0</v>
      </c>
      <c r="C207" s="2" t="n">
        <f aca="false">C206</f>
        <v>500</v>
      </c>
      <c r="D207" s="2" t="n">
        <f aca="false">C207*H7</f>
        <v>100</v>
      </c>
      <c r="E207" s="1" t="s">
        <v>266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4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4" min="4" style="0" width="18.7882352941176"/>
    <col collapsed="false" hidden="false" max="5" min="5" style="8" width="9.6078431372549"/>
    <col collapsed="false" hidden="false" max="6" min="6" style="9" width="10.1843137254902"/>
  </cols>
  <sheetData>
    <row collapsed="false" customFormat="false" customHeight="false" hidden="false" ht="14" outlineLevel="0" r="1">
      <c r="A1" s="0" t="s">
        <v>267</v>
      </c>
      <c r="D1" s="0" t="s">
        <v>268</v>
      </c>
      <c r="E1" s="8" t="s">
        <v>269</v>
      </c>
      <c r="F1" s="9" t="s">
        <v>270</v>
      </c>
    </row>
    <row collapsed="false" customFormat="false" customHeight="false" hidden="false" ht="14" outlineLevel="0" r="2">
      <c r="D2" s="0" t="n">
        <v>128000000</v>
      </c>
      <c r="E2" s="8" t="n">
        <f aca="false">D2-D34</f>
        <v>4148994</v>
      </c>
    </row>
    <row collapsed="false" customFormat="false" customHeight="false" hidden="false" ht="14" outlineLevel="0" r="3">
      <c r="A3" s="0" t="s">
        <v>271</v>
      </c>
      <c r="D3" s="0" t="n">
        <v>2</v>
      </c>
      <c r="E3" s="8" t="n">
        <f aca="false">D3/E2</f>
        <v>4.8204456309168E-007</v>
      </c>
      <c r="F3" s="9" t="inlineStr">
        <f aca="false">E3</f>
        <is>
          <t/>
        </is>
      </c>
    </row>
    <row collapsed="false" customFormat="false" customHeight="false" hidden="false" ht="14" outlineLevel="0" r="4">
      <c r="A4" s="0" t="s">
        <v>272</v>
      </c>
      <c r="D4" s="0" t="n">
        <v>3</v>
      </c>
      <c r="E4" s="8" t="n">
        <f aca="false">D4/E2</f>
        <v>7.23066844637519E-007</v>
      </c>
      <c r="F4" s="9" t="inlineStr">
        <f aca="false">E4</f>
        <is>
          <t/>
        </is>
      </c>
    </row>
    <row collapsed="false" customFormat="false" customHeight="false" hidden="false" ht="14" outlineLevel="0" r="5">
      <c r="A5" s="0" t="s">
        <v>273</v>
      </c>
      <c r="D5" s="0" t="n">
        <v>7</v>
      </c>
      <c r="E5" s="8" t="n">
        <f aca="false">D5/E2</f>
        <v>1.68715597082088E-006</v>
      </c>
      <c r="F5" s="9" t="inlineStr">
        <f aca="false">E5</f>
        <is>
          <t/>
        </is>
      </c>
    </row>
    <row collapsed="false" customFormat="false" customHeight="false" hidden="false" ht="14" outlineLevel="0" r="6">
      <c r="A6" s="0" t="s">
        <v>274</v>
      </c>
      <c r="D6" s="0" t="n">
        <v>14</v>
      </c>
      <c r="E6" s="8" t="n">
        <f aca="false">D6/E2</f>
        <v>3.37431194164176E-006</v>
      </c>
      <c r="F6" s="9" t="inlineStr">
        <f aca="false">E6</f>
        <is>
          <t/>
        </is>
      </c>
    </row>
    <row collapsed="false" customFormat="false" customHeight="false" hidden="false" ht="14" outlineLevel="0" r="7">
      <c r="A7" s="0" t="s">
        <v>275</v>
      </c>
      <c r="D7" s="0" t="n">
        <v>20</v>
      </c>
      <c r="E7" s="8" t="n">
        <f aca="false">D7/E2</f>
        <v>4.8204456309168E-006</v>
      </c>
      <c r="F7" s="9" t="inlineStr">
        <f aca="false">E7</f>
        <is>
          <t/>
        </is>
      </c>
    </row>
    <row collapsed="false" customFormat="false" customHeight="false" hidden="false" ht="14" outlineLevel="0" r="8">
      <c r="A8" s="0" t="s">
        <v>17</v>
      </c>
      <c r="D8" s="0" t="n">
        <v>25</v>
      </c>
      <c r="E8" s="8" t="n">
        <f aca="false">D8/E2</f>
        <v>6.025557038646E-006</v>
      </c>
      <c r="F8" s="9" t="inlineStr">
        <f aca="false">E8</f>
        <is>
          <t/>
        </is>
      </c>
    </row>
    <row collapsed="false" customFormat="false" customHeight="false" hidden="false" ht="14" outlineLevel="0" r="9">
      <c r="A9" s="0" t="s">
        <v>60</v>
      </c>
      <c r="D9" s="0" t="n">
        <v>92</v>
      </c>
      <c r="E9" s="8" t="n">
        <f aca="false">D9/E2</f>
        <v>2.21740499022173E-005</v>
      </c>
      <c r="F9" s="9" t="inlineStr">
        <f aca="false">E9</f>
        <is>
          <t/>
        </is>
      </c>
    </row>
    <row collapsed="false" customFormat="false" customHeight="false" hidden="false" ht="14" outlineLevel="0" r="10">
      <c r="A10" s="0" t="s">
        <v>276</v>
      </c>
      <c r="D10" s="0" t="n">
        <v>117</v>
      </c>
      <c r="E10" s="8" t="n">
        <f aca="false">D10/E2</f>
        <v>2.81996069408633E-005</v>
      </c>
      <c r="F10" s="9" t="inlineStr">
        <f aca="false">E10</f>
        <is>
          <t/>
        </is>
      </c>
    </row>
    <row collapsed="false" customFormat="false" customHeight="false" hidden="false" ht="14" outlineLevel="0" r="11">
      <c r="A11" s="0" t="s">
        <v>46</v>
      </c>
      <c r="D11" s="0" t="n">
        <v>175</v>
      </c>
      <c r="E11" s="8" t="n">
        <f aca="false">D11/E2</f>
        <v>4.2178899270522E-005</v>
      </c>
      <c r="F11" s="9" t="inlineStr">
        <f aca="false">E11</f>
        <is>
          <t/>
        </is>
      </c>
    </row>
    <row collapsed="false" customFormat="false" customHeight="false" hidden="false" ht="14" outlineLevel="0" r="12">
      <c r="A12" s="0" t="s">
        <v>277</v>
      </c>
      <c r="D12" s="0" t="n">
        <v>194</v>
      </c>
      <c r="E12" s="8" t="n">
        <f aca="false">D12/E2</f>
        <v>4.67583226198929E-005</v>
      </c>
      <c r="F12" s="9" t="inlineStr">
        <f aca="false">E12</f>
        <is>
          <t/>
        </is>
      </c>
    </row>
    <row collapsed="false" customFormat="false" customHeight="false" hidden="false" ht="14" outlineLevel="0" r="13">
      <c r="A13" s="0" t="s">
        <v>11</v>
      </c>
      <c r="D13" s="0" t="n">
        <v>392</v>
      </c>
      <c r="E13" s="8" t="n">
        <f aca="false">D13/E2</f>
        <v>9.44807343659692E-005</v>
      </c>
      <c r="F13" s="9" t="inlineStr">
        <f aca="false">E13</f>
        <is>
          <t/>
        </is>
      </c>
    </row>
    <row collapsed="false" customFormat="false" customHeight="false" hidden="false" ht="14" outlineLevel="0" r="14">
      <c r="A14" s="0" t="s">
        <v>278</v>
      </c>
      <c r="D14" s="0" t="n">
        <v>705</v>
      </c>
      <c r="E14" s="8" t="n">
        <f aca="false">D14/E2</f>
        <v>0.000169920708489817</v>
      </c>
      <c r="F14" s="9" t="inlineStr">
        <f aca="false">E14</f>
        <is>
          <t/>
        </is>
      </c>
    </row>
    <row collapsed="false" customFormat="false" customHeight="false" hidden="false" ht="14" outlineLevel="0" r="15">
      <c r="A15" s="0" t="s">
        <v>77</v>
      </c>
      <c r="D15" s="0" t="n">
        <v>759</v>
      </c>
      <c r="E15" s="8" t="n">
        <f aca="false">D15/E2</f>
        <v>0.000182935911693292</v>
      </c>
      <c r="F15" s="9" t="inlineStr">
        <f aca="false">E15</f>
        <is>
          <t/>
        </is>
      </c>
    </row>
    <row collapsed="false" customFormat="false" customHeight="false" hidden="false" ht="14" outlineLevel="0" r="16">
      <c r="A16" s="0" t="s">
        <v>279</v>
      </c>
      <c r="D16" s="0" t="n">
        <v>1866</v>
      </c>
      <c r="E16" s="8" t="n">
        <f aca="false">D16/E2</f>
        <v>0.000449747577364537</v>
      </c>
      <c r="F16" s="9" t="inlineStr">
        <f aca="false">E16</f>
        <is>
          <t/>
        </is>
      </c>
    </row>
    <row collapsed="false" customFormat="false" customHeight="false" hidden="false" ht="14" outlineLevel="0" r="17">
      <c r="A17" s="0" t="s">
        <v>280</v>
      </c>
      <c r="D17" s="0" t="n">
        <v>2183</v>
      </c>
      <c r="E17" s="8" t="n">
        <f aca="false">D17/E2</f>
        <v>0.000526151640614568</v>
      </c>
      <c r="F17" s="9" t="inlineStr">
        <f aca="false">E17</f>
        <is>
          <t/>
        </is>
      </c>
    </row>
    <row collapsed="false" customFormat="false" customHeight="false" hidden="false" ht="14" outlineLevel="0" r="18">
      <c r="A18" s="0" t="s">
        <v>281</v>
      </c>
      <c r="D18" s="0" t="n">
        <v>6314</v>
      </c>
      <c r="E18" s="8" t="n">
        <f aca="false">D18/E2</f>
        <v>0.00152181468568043</v>
      </c>
      <c r="F18" s="9" t="inlineStr">
        <f aca="false">E18</f>
        <is>
          <t/>
        </is>
      </c>
    </row>
    <row collapsed="false" customFormat="false" customHeight="false" hidden="false" ht="14" outlineLevel="0" r="19">
      <c r="A19" s="0" t="s">
        <v>20</v>
      </c>
      <c r="D19" s="0" t="n">
        <v>6327</v>
      </c>
      <c r="E19" s="8" t="n">
        <f aca="false">D19/E2</f>
        <v>0.00152494797534053</v>
      </c>
      <c r="F19" s="9" t="inlineStr">
        <f aca="false">E19</f>
        <is>
          <t/>
        </is>
      </c>
    </row>
    <row collapsed="false" customFormat="false" customHeight="false" hidden="false" ht="14" outlineLevel="0" r="20">
      <c r="A20" s="0" t="s">
        <v>56</v>
      </c>
      <c r="D20" s="0" t="n">
        <v>6367</v>
      </c>
      <c r="E20" s="8" t="n">
        <f aca="false">D20/E2</f>
        <v>0.00153458886660236</v>
      </c>
      <c r="F20" s="9" t="inlineStr">
        <f aca="false">E20</f>
        <is>
          <t/>
        </is>
      </c>
    </row>
    <row collapsed="false" customFormat="false" customHeight="false" hidden="false" ht="14" outlineLevel="0" r="21">
      <c r="A21" s="0" t="s">
        <v>282</v>
      </c>
      <c r="D21" s="0" t="n">
        <v>18091</v>
      </c>
      <c r="E21" s="8" t="n">
        <f aca="false">D21/E2</f>
        <v>0.00436033409544579</v>
      </c>
      <c r="F21" s="9" t="inlineStr">
        <f aca="false">E21</f>
        <is>
          <t/>
        </is>
      </c>
    </row>
    <row collapsed="false" customFormat="false" customHeight="false" hidden="false" ht="14" outlineLevel="0" r="22">
      <c r="A22" s="0" t="s">
        <v>54</v>
      </c>
      <c r="D22" s="0" t="n">
        <v>18403</v>
      </c>
      <c r="E22" s="8" t="n">
        <f aca="false">D22/E2</f>
        <v>0.00443553304728809</v>
      </c>
      <c r="F22" s="9" t="inlineStr">
        <f aca="false">E22</f>
        <is>
          <t/>
        </is>
      </c>
    </row>
    <row collapsed="false" customFormat="false" customHeight="false" hidden="false" ht="14" outlineLevel="0" r="23">
      <c r="A23" s="0" t="s">
        <v>20</v>
      </c>
      <c r="D23" s="0" t="n">
        <v>22261</v>
      </c>
      <c r="E23" s="8" t="n">
        <f aca="false">D23/E2</f>
        <v>0.00536539700949194</v>
      </c>
      <c r="F23" s="9" t="inlineStr">
        <f aca="false">E23</f>
        <is>
          <t/>
        </is>
      </c>
    </row>
    <row collapsed="false" customFormat="false" customHeight="false" hidden="false" ht="14" outlineLevel="0" r="24">
      <c r="A24" s="0" t="s">
        <v>34</v>
      </c>
      <c r="D24" s="0" t="n">
        <v>22296</v>
      </c>
      <c r="E24" s="8" t="n">
        <f aca="false">D24/E2</f>
        <v>0.00537383278934604</v>
      </c>
      <c r="F24" s="9" t="inlineStr">
        <f aca="false">E24</f>
        <is>
          <t/>
        </is>
      </c>
    </row>
    <row collapsed="false" customFormat="false" customHeight="false" hidden="false" ht="14" outlineLevel="0" r="25">
      <c r="A25" s="0" t="s">
        <v>283</v>
      </c>
      <c r="D25" s="0" t="n">
        <v>30703</v>
      </c>
      <c r="E25" s="8" t="n">
        <f aca="false">D25/E2</f>
        <v>0.00740010711030192</v>
      </c>
      <c r="F25" s="9" t="inlineStr">
        <f aca="false">E25</f>
        <is>
          <t/>
        </is>
      </c>
    </row>
    <row collapsed="false" customFormat="false" customHeight="false" hidden="false" ht="14" outlineLevel="0" r="26">
      <c r="A26" s="0" t="s">
        <v>9</v>
      </c>
      <c r="D26" s="0" t="n">
        <v>32799</v>
      </c>
      <c r="E26" s="8" t="n">
        <f aca="false">D26/E2</f>
        <v>0.007905289812422</v>
      </c>
      <c r="F26" s="9" t="inlineStr">
        <f aca="false">E26</f>
        <is>
          <t/>
        </is>
      </c>
    </row>
    <row collapsed="false" customFormat="false" customHeight="false" hidden="false" ht="14" outlineLevel="0" r="27">
      <c r="A27" s="0" t="s">
        <v>284</v>
      </c>
      <c r="D27" s="0" t="n">
        <v>38121</v>
      </c>
      <c r="E27" s="8" t="n">
        <f aca="false">D27/E2</f>
        <v>0.00918801039480896</v>
      </c>
      <c r="F27" s="9" t="inlineStr">
        <f aca="false">E27</f>
        <is>
          <t/>
        </is>
      </c>
    </row>
    <row collapsed="false" customFormat="false" customHeight="false" hidden="false" ht="14" outlineLevel="0" r="28">
      <c r="A28" s="0" t="s">
        <v>17</v>
      </c>
      <c r="D28" s="0" t="n">
        <v>52873</v>
      </c>
      <c r="E28" s="8" t="n">
        <f aca="false">D28/E2</f>
        <v>0.0127435710921732</v>
      </c>
      <c r="F28" s="9" t="inlineStr">
        <f aca="false">E28</f>
        <is>
          <t/>
        </is>
      </c>
    </row>
    <row collapsed="false" customFormat="false" customHeight="false" hidden="false" ht="14" outlineLevel="0" r="29">
      <c r="A29" s="0" t="s">
        <v>23</v>
      </c>
      <c r="D29" s="0" t="n">
        <v>73280</v>
      </c>
      <c r="E29" s="8" t="n">
        <f aca="false">D29/E2</f>
        <v>0.0176621127916791</v>
      </c>
      <c r="F29" s="9" t="inlineStr">
        <f aca="false">E29</f>
        <is>
          <t/>
        </is>
      </c>
    </row>
    <row collapsed="false" customFormat="false" customHeight="false" hidden="false" ht="14" outlineLevel="0" r="30">
      <c r="A30" s="0" t="s">
        <v>26</v>
      </c>
      <c r="D30" s="0" t="n">
        <v>101898</v>
      </c>
      <c r="E30" s="8" t="n">
        <f aca="false">D30/E2</f>
        <v>0.024559688444958</v>
      </c>
      <c r="F30" s="9" t="inlineStr">
        <f aca="false">E30</f>
        <is>
          <t/>
        </is>
      </c>
    </row>
    <row collapsed="false" customFormat="false" customHeight="false" hidden="false" ht="14" outlineLevel="0" r="31">
      <c r="A31" s="0" t="s">
        <v>285</v>
      </c>
      <c r="D31" s="0" t="n">
        <v>181476</v>
      </c>
      <c r="E31" s="8" t="n">
        <f aca="false">D31/E2</f>
        <v>0.0437397595658128</v>
      </c>
      <c r="F31" s="9" t="inlineStr">
        <f aca="false">E31</f>
        <is>
          <t/>
        </is>
      </c>
    </row>
    <row collapsed="false" customFormat="false" customHeight="false" hidden="false" ht="14" outlineLevel="0" r="32">
      <c r="A32" s="0" t="s">
        <v>286</v>
      </c>
      <c r="D32" s="0" t="n">
        <v>313243</v>
      </c>
      <c r="E32" s="8" t="n">
        <f aca="false">D32/E2</f>
        <v>0.0754985425382635</v>
      </c>
      <c r="F32" s="9" t="inlineStr">
        <f aca="false">E32</f>
        <is>
          <t/>
        </is>
      </c>
    </row>
    <row collapsed="false" customFormat="false" customHeight="false" hidden="false" ht="14" outlineLevel="0" r="33">
      <c r="A33" s="0" t="s">
        <v>287</v>
      </c>
      <c r="D33" s="0" t="n">
        <v>3217988</v>
      </c>
      <c r="E33" s="8" t="n">
        <f aca="false">D33/E2</f>
        <v>0.775606809747134</v>
      </c>
      <c r="F33" s="9" t="inlineStr">
        <f aca="false">E33</f>
        <is>
          <t/>
        </is>
      </c>
    </row>
    <row collapsed="false" customFormat="false" customHeight="false" hidden="false" ht="14" outlineLevel="0" r="34">
      <c r="A34" s="0" t="s">
        <v>288</v>
      </c>
      <c r="D34" s="0" t="n">
        <v>123851006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99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3" min="3" style="10" width="29.9803921568627"/>
    <col collapsed="false" hidden="false" max="5" min="4" style="10" width="12.7647058823529"/>
  </cols>
  <sheetData>
    <row collapsed="false" customFormat="false" customHeight="false" hidden="false" ht="14" outlineLevel="0" r="1">
      <c r="A1" s="0" t="s">
        <v>0</v>
      </c>
      <c r="B1" s="0" t="s">
        <v>1</v>
      </c>
      <c r="C1" s="10" t="s">
        <v>4</v>
      </c>
      <c r="D1" s="10" t="s">
        <v>2</v>
      </c>
      <c r="E1" s="10" t="s">
        <v>3</v>
      </c>
    </row>
    <row collapsed="false" customFormat="false" customHeight="false" hidden="false" ht="14" outlineLevel="0" r="2">
      <c r="A2" s="0" t="n">
        <v>1</v>
      </c>
      <c r="B2" s="0" t="n">
        <v>0</v>
      </c>
      <c r="C2" s="10" t="s">
        <v>8</v>
      </c>
      <c r="D2" s="10" t="n">
        <v>0.0907157258064516</v>
      </c>
      <c r="E2" s="10" t="n">
        <v>0.0181431451612903</v>
      </c>
    </row>
    <row collapsed="false" customFormat="false" customHeight="false" hidden="false" ht="14" outlineLevel="0" r="3">
      <c r="A3" s="0" t="n">
        <v>2</v>
      </c>
      <c r="B3" s="0" t="n">
        <v>0</v>
      </c>
      <c r="C3" s="10" t="s">
        <v>10</v>
      </c>
      <c r="D3" s="10" t="n">
        <v>1.26497413127902</v>
      </c>
      <c r="E3" s="10" t="n">
        <v>0.252994826255803</v>
      </c>
    </row>
    <row collapsed="false" customFormat="false" customHeight="false" hidden="false" ht="14" outlineLevel="0" r="4">
      <c r="A4" s="0" t="n">
        <v>3</v>
      </c>
      <c r="B4" s="0" t="n">
        <v>0</v>
      </c>
      <c r="C4" s="10" t="s">
        <v>12</v>
      </c>
      <c r="D4" s="10" t="n">
        <v>1.26497413127902</v>
      </c>
      <c r="E4" s="10" t="n">
        <v>0.252994826255803</v>
      </c>
    </row>
    <row collapsed="false" customFormat="false" customHeight="false" hidden="false" ht="14" outlineLevel="0" r="5">
      <c r="A5" s="0" t="n">
        <v>4</v>
      </c>
      <c r="B5" s="0" t="n">
        <v>0</v>
      </c>
      <c r="C5" s="10" t="s">
        <v>15</v>
      </c>
      <c r="D5" s="10" t="n">
        <v>0.0129032258064516</v>
      </c>
      <c r="E5" s="10" t="n">
        <v>0.00258064516129032</v>
      </c>
    </row>
    <row collapsed="false" customFormat="false" customHeight="false" hidden="false" ht="14" outlineLevel="0" r="6">
      <c r="A6" s="0" t="n">
        <v>5</v>
      </c>
      <c r="B6" s="0" t="n">
        <v>0</v>
      </c>
      <c r="C6" s="10" t="s">
        <v>18</v>
      </c>
      <c r="D6" s="10" t="n">
        <v>0.055</v>
      </c>
      <c r="E6" s="10" t="n">
        <v>0.011</v>
      </c>
    </row>
    <row collapsed="false" customFormat="false" customHeight="false" hidden="false" ht="14" outlineLevel="0" r="7">
      <c r="A7" s="0" t="n">
        <v>6</v>
      </c>
      <c r="B7" s="0" t="n">
        <v>0</v>
      </c>
      <c r="C7" s="10" t="s">
        <v>21</v>
      </c>
      <c r="D7" s="10" t="n">
        <v>1</v>
      </c>
      <c r="E7" s="10" t="n">
        <v>0.2</v>
      </c>
    </row>
    <row collapsed="false" customFormat="false" customHeight="false" hidden="false" ht="14" outlineLevel="0" r="8">
      <c r="A8" s="0" t="n">
        <v>6</v>
      </c>
      <c r="B8" s="0" t="n">
        <v>1</v>
      </c>
      <c r="C8" s="10" t="s">
        <v>24</v>
      </c>
      <c r="D8" s="10" t="n">
        <v>1</v>
      </c>
      <c r="E8" s="10" t="n">
        <v>0.2</v>
      </c>
    </row>
    <row collapsed="false" customFormat="false" customHeight="false" hidden="false" ht="14" outlineLevel="0" r="9">
      <c r="A9" s="0" t="n">
        <v>6</v>
      </c>
      <c r="B9" s="0" t="n">
        <v>2</v>
      </c>
      <c r="C9" s="10" t="s">
        <v>25</v>
      </c>
      <c r="D9" s="10" t="n">
        <v>1</v>
      </c>
      <c r="E9" s="10" t="n">
        <v>0.2</v>
      </c>
    </row>
    <row collapsed="false" customFormat="false" customHeight="false" hidden="false" ht="14" outlineLevel="0" r="10">
      <c r="A10" s="0" t="n">
        <v>8</v>
      </c>
      <c r="B10" s="0" t="n">
        <v>0</v>
      </c>
      <c r="C10" s="10" t="s">
        <v>29</v>
      </c>
      <c r="D10" s="10" t="n">
        <v>66.6666666666667</v>
      </c>
      <c r="E10" s="10" t="n">
        <v>13.3333333333333</v>
      </c>
    </row>
    <row collapsed="false" customFormat="false" customHeight="false" hidden="false" ht="14" outlineLevel="0" r="11">
      <c r="A11" s="0" t="n">
        <v>9</v>
      </c>
      <c r="B11" s="0" t="n">
        <v>0</v>
      </c>
      <c r="C11" s="10" t="s">
        <v>31</v>
      </c>
      <c r="D11" s="10" t="n">
        <v>66.6666666666667</v>
      </c>
      <c r="E11" s="10" t="n">
        <v>13.3333333333333</v>
      </c>
    </row>
    <row collapsed="false" customFormat="false" customHeight="false" hidden="false" ht="14" outlineLevel="0" r="12">
      <c r="A12" s="0" t="n">
        <v>10</v>
      </c>
      <c r="B12" s="0" t="n">
        <v>0</v>
      </c>
      <c r="C12" s="10" t="s">
        <v>33</v>
      </c>
      <c r="D12" s="10" t="n">
        <v>66.6666666666667</v>
      </c>
      <c r="E12" s="10" t="n">
        <v>13.3333333333333</v>
      </c>
    </row>
    <row collapsed="false" customFormat="false" customHeight="false" hidden="false" ht="14" outlineLevel="0" r="13">
      <c r="A13" s="0" t="n">
        <v>11</v>
      </c>
      <c r="B13" s="0" t="n">
        <v>0</v>
      </c>
      <c r="C13" s="10" t="s">
        <v>35</v>
      </c>
      <c r="D13" s="10" t="n">
        <v>66.6666666666667</v>
      </c>
      <c r="E13" s="10" t="n">
        <v>13.3333333333333</v>
      </c>
    </row>
    <row collapsed="false" customFormat="false" customHeight="false" hidden="false" ht="14" outlineLevel="0" r="14">
      <c r="A14" s="0" t="n">
        <v>12</v>
      </c>
      <c r="B14" s="0" t="n">
        <v>0</v>
      </c>
      <c r="C14" s="10" t="s">
        <v>37</v>
      </c>
      <c r="D14" s="10" t="n">
        <v>0.566184089094728</v>
      </c>
      <c r="E14" s="10" t="n">
        <v>0.113236817818946</v>
      </c>
    </row>
    <row collapsed="false" customFormat="false" customHeight="false" hidden="false" ht="14" outlineLevel="0" r="15">
      <c r="A15" s="0" t="n">
        <v>13</v>
      </c>
      <c r="B15" s="0" t="n">
        <v>0</v>
      </c>
      <c r="C15" s="10" t="s">
        <v>39</v>
      </c>
      <c r="D15" s="10" t="n">
        <v>0.407171097366825</v>
      </c>
      <c r="E15" s="10" t="n">
        <v>0.0814342194733649</v>
      </c>
    </row>
    <row collapsed="false" customFormat="false" customHeight="false" hidden="false" ht="14" outlineLevel="0" r="16">
      <c r="A16" s="0" t="n">
        <v>14</v>
      </c>
      <c r="B16" s="0" t="n">
        <v>0</v>
      </c>
      <c r="C16" s="10" t="s">
        <v>41</v>
      </c>
      <c r="D16" s="10" t="n">
        <v>22.237046920169</v>
      </c>
      <c r="E16" s="10" t="n">
        <v>4.4474093840338</v>
      </c>
    </row>
    <row collapsed="false" customFormat="false" customHeight="false" hidden="false" ht="14" outlineLevel="0" r="17">
      <c r="A17" s="0" t="n">
        <v>15</v>
      </c>
      <c r="B17" s="0" t="n">
        <v>0</v>
      </c>
      <c r="C17" s="10" t="s">
        <v>43</v>
      </c>
      <c r="D17" s="10" t="n">
        <v>2.29342017751072</v>
      </c>
      <c r="E17" s="10" t="n">
        <v>0.458684035502144</v>
      </c>
    </row>
    <row collapsed="false" customFormat="false" customHeight="true" hidden="false" ht="15.75" outlineLevel="0" r="18">
      <c r="A18" s="0" t="n">
        <v>16</v>
      </c>
      <c r="B18" s="0" t="n">
        <v>0</v>
      </c>
      <c r="C18" s="10" t="s">
        <v>45</v>
      </c>
      <c r="D18" s="10" t="n">
        <v>0.1778125</v>
      </c>
      <c r="E18" s="10" t="n">
        <v>0.0355625</v>
      </c>
    </row>
    <row collapsed="false" customFormat="false" customHeight="false" hidden="false" ht="14" outlineLevel="0" r="19">
      <c r="A19" s="0" t="n">
        <v>17</v>
      </c>
      <c r="B19" s="0" t="n">
        <v>0</v>
      </c>
      <c r="C19" s="10" t="s">
        <v>47</v>
      </c>
      <c r="D19" s="10" t="n">
        <v>0.1</v>
      </c>
      <c r="E19" s="10" t="n">
        <v>0.02</v>
      </c>
    </row>
    <row collapsed="false" customFormat="false" customHeight="false" hidden="false" ht="14" outlineLevel="0" r="20">
      <c r="A20" s="0" t="n">
        <v>18</v>
      </c>
      <c r="B20" s="0" t="n">
        <v>0</v>
      </c>
      <c r="C20" s="10" t="s">
        <v>49</v>
      </c>
      <c r="D20" s="10" t="n">
        <v>0.0666666666666667</v>
      </c>
      <c r="E20" s="10" t="n">
        <v>0.0133333333333333</v>
      </c>
    </row>
    <row collapsed="false" customFormat="false" customHeight="false" hidden="false" ht="14" outlineLevel="0" r="21">
      <c r="A21" s="0" t="n">
        <v>20</v>
      </c>
      <c r="B21" s="0" t="n">
        <v>0</v>
      </c>
      <c r="C21" s="10" t="s">
        <v>53</v>
      </c>
      <c r="D21" s="10" t="n">
        <v>0.643996589094728</v>
      </c>
      <c r="E21" s="10" t="n">
        <v>0.128799317818946</v>
      </c>
    </row>
    <row collapsed="false" customFormat="false" customHeight="false" hidden="false" ht="14" outlineLevel="0" r="22">
      <c r="A22" s="0" t="n">
        <v>21</v>
      </c>
      <c r="B22" s="0" t="n">
        <v>0</v>
      </c>
      <c r="C22" s="10" t="s">
        <v>55</v>
      </c>
      <c r="D22" s="10" t="n">
        <v>58.8581518540318</v>
      </c>
      <c r="E22" s="10" t="n">
        <v>11.7716303708064</v>
      </c>
    </row>
    <row collapsed="false" customFormat="false" customHeight="false" hidden="false" ht="14" outlineLevel="0" r="23">
      <c r="A23" s="0" t="n">
        <v>22</v>
      </c>
      <c r="B23" s="0" t="n">
        <v>0</v>
      </c>
      <c r="C23" s="10" t="s">
        <v>57</v>
      </c>
      <c r="D23" s="10" t="n">
        <v>3.4303125</v>
      </c>
      <c r="E23" s="10" t="n">
        <v>0.6860625</v>
      </c>
    </row>
    <row collapsed="false" customFormat="false" customHeight="false" hidden="false" ht="14" outlineLevel="0" r="24">
      <c r="A24" s="0" t="n">
        <v>23</v>
      </c>
      <c r="B24" s="0" t="n">
        <v>0</v>
      </c>
      <c r="C24" s="10" t="s">
        <v>59</v>
      </c>
      <c r="D24" s="10" t="n">
        <v>6.60840544304495</v>
      </c>
      <c r="E24" s="10" t="n">
        <v>1.32168108860899</v>
      </c>
    </row>
    <row collapsed="false" customFormat="false" customHeight="false" hidden="false" ht="14" outlineLevel="0" r="25">
      <c r="A25" s="0" t="n">
        <v>24</v>
      </c>
      <c r="B25" s="0" t="n">
        <v>0</v>
      </c>
      <c r="C25" s="10" t="s">
        <v>61</v>
      </c>
      <c r="D25" s="10" t="n">
        <v>2.29473635637891</v>
      </c>
      <c r="E25" s="10" t="n">
        <v>0.458947271275783</v>
      </c>
    </row>
    <row collapsed="false" customFormat="false" customHeight="false" hidden="false" ht="14" outlineLevel="0" r="26">
      <c r="A26" s="0" t="n">
        <v>25</v>
      </c>
      <c r="B26" s="0" t="n">
        <v>0</v>
      </c>
      <c r="C26" s="10" t="s">
        <v>63</v>
      </c>
      <c r="D26" s="10" t="n">
        <v>3.75558286239979</v>
      </c>
      <c r="E26" s="10" t="n">
        <v>0.751116572479958</v>
      </c>
    </row>
    <row collapsed="false" customFormat="false" customHeight="false" hidden="false" ht="14" outlineLevel="0" r="27">
      <c r="A27" s="0" t="n">
        <v>26</v>
      </c>
      <c r="B27" s="0" t="n">
        <v>0</v>
      </c>
      <c r="C27" s="10" t="s">
        <v>65</v>
      </c>
      <c r="D27" s="10" t="n">
        <v>3.195</v>
      </c>
      <c r="E27" s="10" t="n">
        <v>0.639</v>
      </c>
    </row>
    <row collapsed="false" customFormat="false" customHeight="false" hidden="false" ht="14" outlineLevel="0" r="28">
      <c r="A28" s="0" t="n">
        <v>27</v>
      </c>
      <c r="B28" s="0" t="n">
        <v>0</v>
      </c>
      <c r="C28" s="10" t="s">
        <v>67</v>
      </c>
      <c r="D28" s="10" t="n">
        <v>22.9020398972356</v>
      </c>
      <c r="E28" s="10" t="n">
        <v>4.58040797944713</v>
      </c>
    </row>
    <row collapsed="false" customFormat="false" customHeight="false" hidden="false" ht="14" outlineLevel="0" r="29">
      <c r="A29" s="0" t="n">
        <v>28</v>
      </c>
      <c r="B29" s="0" t="n">
        <v>0</v>
      </c>
      <c r="C29" s="10" t="s">
        <v>69</v>
      </c>
      <c r="D29" s="10" t="n">
        <v>2.98406839651284</v>
      </c>
      <c r="E29" s="10" t="n">
        <v>0.596813679302567</v>
      </c>
    </row>
    <row collapsed="false" customFormat="false" customHeight="false" hidden="false" ht="14" outlineLevel="0" r="30">
      <c r="A30" s="0" t="n">
        <v>29</v>
      </c>
      <c r="B30" s="0" t="n">
        <v>0</v>
      </c>
      <c r="C30" s="10" t="s">
        <v>71</v>
      </c>
      <c r="D30" s="10" t="n">
        <v>55.9334284431363</v>
      </c>
      <c r="E30" s="10" t="n">
        <v>11.1866856886273</v>
      </c>
    </row>
    <row collapsed="false" customFormat="false" customHeight="false" hidden="false" ht="14" outlineLevel="0" r="31">
      <c r="A31" s="0" t="n">
        <v>30</v>
      </c>
      <c r="B31" s="0" t="n">
        <v>0</v>
      </c>
      <c r="C31" s="10" t="s">
        <v>70</v>
      </c>
      <c r="D31" s="10" t="n">
        <v>1</v>
      </c>
      <c r="E31" s="10" t="n">
        <v>0.2</v>
      </c>
    </row>
    <row collapsed="false" customFormat="false" customHeight="false" hidden="false" ht="14" outlineLevel="0" r="32">
      <c r="A32" s="0" t="n">
        <v>33</v>
      </c>
      <c r="B32" s="0" t="n">
        <v>0</v>
      </c>
      <c r="C32" s="10" t="s">
        <v>74</v>
      </c>
      <c r="D32" s="10" t="n">
        <v>5.90342844313632</v>
      </c>
      <c r="E32" s="10" t="n">
        <v>1.18068568862726</v>
      </c>
    </row>
    <row collapsed="false" customFormat="false" customHeight="false" hidden="false" ht="14" outlineLevel="0" r="33">
      <c r="A33" s="0" t="n">
        <v>35</v>
      </c>
      <c r="B33" s="0" t="n">
        <v>0</v>
      </c>
      <c r="C33" s="10" t="s">
        <v>76</v>
      </c>
      <c r="D33" s="10" t="n">
        <v>1</v>
      </c>
      <c r="E33" s="10" t="n">
        <v>0.2</v>
      </c>
    </row>
    <row collapsed="false" customFormat="false" customHeight="false" hidden="false" ht="14" outlineLevel="0" r="34">
      <c r="A34" s="0" t="n">
        <v>37</v>
      </c>
      <c r="B34" s="0" t="n">
        <v>0</v>
      </c>
      <c r="C34" s="10" t="s">
        <v>78</v>
      </c>
      <c r="D34" s="10" t="n">
        <v>0.04</v>
      </c>
      <c r="E34" s="10" t="n">
        <v>0.008</v>
      </c>
    </row>
    <row collapsed="false" customFormat="false" customHeight="false" hidden="false" ht="14" outlineLevel="0" r="35">
      <c r="A35" s="0" t="n">
        <v>38</v>
      </c>
      <c r="B35" s="0" t="n">
        <v>0</v>
      </c>
      <c r="C35" s="10" t="s">
        <v>80</v>
      </c>
      <c r="D35" s="10" t="n">
        <v>0.04</v>
      </c>
      <c r="E35" s="10" t="n">
        <v>0.008</v>
      </c>
    </row>
    <row collapsed="false" customFormat="false" customHeight="false" hidden="false" ht="14" outlineLevel="0" r="36">
      <c r="A36" s="0" t="n">
        <v>39</v>
      </c>
      <c r="B36" s="0" t="n">
        <v>0</v>
      </c>
      <c r="C36" s="10" t="s">
        <v>82</v>
      </c>
      <c r="D36" s="10" t="n">
        <v>0.2</v>
      </c>
      <c r="E36" s="10" t="n">
        <v>0.04</v>
      </c>
    </row>
    <row collapsed="false" customFormat="false" customHeight="false" hidden="false" ht="14" outlineLevel="0" r="37">
      <c r="A37" s="0" t="n">
        <v>40</v>
      </c>
      <c r="B37" s="0" t="n">
        <v>0</v>
      </c>
      <c r="C37" s="10" t="s">
        <v>83</v>
      </c>
      <c r="D37" s="10" t="n">
        <v>0.2</v>
      </c>
      <c r="E37" s="10" t="n">
        <v>0.04</v>
      </c>
    </row>
    <row collapsed="false" customFormat="false" customHeight="false" hidden="false" ht="14" outlineLevel="0" r="38">
      <c r="A38" s="0" t="n">
        <v>41</v>
      </c>
      <c r="B38" s="0" t="n">
        <v>0</v>
      </c>
      <c r="C38" s="10" t="s">
        <v>84</v>
      </c>
      <c r="D38" s="10" t="n">
        <v>200.863734781521</v>
      </c>
      <c r="E38" s="10" t="n">
        <v>40.1727469563042</v>
      </c>
    </row>
    <row collapsed="false" customFormat="false" customHeight="false" hidden="false" ht="14" outlineLevel="0" r="39">
      <c r="A39" s="0" t="n">
        <v>42</v>
      </c>
      <c r="B39" s="0" t="n">
        <v>0</v>
      </c>
      <c r="C39" s="10" t="s">
        <v>85</v>
      </c>
      <c r="D39" s="10" t="n">
        <v>21.3710940975965</v>
      </c>
      <c r="E39" s="10" t="n">
        <v>4.2742188195193</v>
      </c>
    </row>
    <row collapsed="false" customFormat="false" customHeight="false" hidden="false" ht="14" outlineLevel="0" r="40">
      <c r="A40" s="0" t="n">
        <v>43</v>
      </c>
      <c r="B40" s="0" t="n">
        <v>0</v>
      </c>
      <c r="C40" s="10" t="s">
        <v>87</v>
      </c>
      <c r="D40" s="10" t="n">
        <v>0.181431451612903</v>
      </c>
      <c r="E40" s="10" t="n">
        <v>0.0362862903225806</v>
      </c>
    </row>
    <row collapsed="false" customFormat="false" customHeight="false" hidden="false" ht="14" outlineLevel="0" r="41">
      <c r="A41" s="0" t="n">
        <v>43</v>
      </c>
      <c r="B41" s="0" t="n">
        <v>1</v>
      </c>
      <c r="C41" s="10" t="s">
        <v>88</v>
      </c>
      <c r="D41" s="10" t="n">
        <v>4.58947271275783</v>
      </c>
      <c r="E41" s="10" t="n">
        <v>0.917894542551565</v>
      </c>
    </row>
    <row collapsed="false" customFormat="false" customHeight="false" hidden="false" ht="14" outlineLevel="0" r="42">
      <c r="A42" s="0" t="n">
        <v>43</v>
      </c>
      <c r="B42" s="0" t="n">
        <v>2</v>
      </c>
      <c r="C42" s="10" t="s">
        <v>89</v>
      </c>
      <c r="D42" s="10" t="n">
        <v>0.11</v>
      </c>
      <c r="E42" s="10" t="n">
        <v>0.022</v>
      </c>
    </row>
    <row collapsed="false" customFormat="false" customHeight="false" hidden="false" ht="14" outlineLevel="0" r="43">
      <c r="A43" s="0" t="n">
        <v>43</v>
      </c>
      <c r="B43" s="0" t="n">
        <v>3</v>
      </c>
      <c r="C43" s="10" t="s">
        <v>90</v>
      </c>
      <c r="D43" s="10" t="n">
        <v>0.0258064516129032</v>
      </c>
      <c r="E43" s="10" t="n">
        <v>0.00516129032258065</v>
      </c>
    </row>
    <row collapsed="false" customFormat="false" customHeight="false" hidden="false" ht="14" outlineLevel="0" r="44">
      <c r="A44" s="0" t="n">
        <v>44</v>
      </c>
      <c r="B44" s="0" t="n">
        <v>0</v>
      </c>
      <c r="C44" s="10" t="s">
        <v>91</v>
      </c>
      <c r="D44" s="10" t="n">
        <v>0.0907157258064516</v>
      </c>
      <c r="E44" s="10" t="n">
        <v>0.0181431451612903</v>
      </c>
    </row>
    <row collapsed="false" customFormat="false" customHeight="false" hidden="false" ht="14" outlineLevel="0" r="45">
      <c r="A45" s="0" t="n">
        <v>44</v>
      </c>
      <c r="B45" s="0" t="n">
        <v>1</v>
      </c>
      <c r="C45" s="10" t="s">
        <v>92</v>
      </c>
      <c r="D45" s="10" t="n">
        <v>2.29473635637891</v>
      </c>
      <c r="E45" s="10" t="n">
        <v>0.458947271275783</v>
      </c>
    </row>
    <row collapsed="false" customFormat="false" customHeight="false" hidden="false" ht="14" outlineLevel="0" r="46">
      <c r="A46" s="0" t="n">
        <v>44</v>
      </c>
      <c r="B46" s="0" t="n">
        <v>2</v>
      </c>
      <c r="C46" s="10" t="s">
        <v>93</v>
      </c>
      <c r="D46" s="10" t="n">
        <v>0.055</v>
      </c>
      <c r="E46" s="10" t="n">
        <v>0.011</v>
      </c>
    </row>
    <row collapsed="false" customFormat="false" customHeight="false" hidden="false" ht="14" outlineLevel="0" r="47">
      <c r="A47" s="0" t="n">
        <v>44</v>
      </c>
      <c r="B47" s="0" t="n">
        <v>3</v>
      </c>
      <c r="C47" s="10" t="s">
        <v>94</v>
      </c>
      <c r="D47" s="10" t="n">
        <v>0.0129032258064516</v>
      </c>
      <c r="E47" s="10" t="n">
        <v>0.00258064516129032</v>
      </c>
    </row>
    <row collapsed="false" customFormat="false" customHeight="false" hidden="false" ht="14" outlineLevel="0" r="48">
      <c r="A48" s="0" t="n">
        <v>45</v>
      </c>
      <c r="B48" s="0" t="n">
        <v>0</v>
      </c>
      <c r="C48" s="10" t="s">
        <v>95</v>
      </c>
      <c r="D48" s="10" t="n">
        <v>450.91170045045</v>
      </c>
      <c r="E48" s="10" t="n">
        <v>90.1823400900901</v>
      </c>
    </row>
    <row collapsed="false" customFormat="false" customHeight="false" hidden="false" ht="14" outlineLevel="0" r="49">
      <c r="A49" s="0" t="n">
        <v>46</v>
      </c>
      <c r="B49" s="0" t="n">
        <v>0</v>
      </c>
      <c r="C49" s="10" t="s">
        <v>97</v>
      </c>
      <c r="D49" s="10" t="n">
        <v>150</v>
      </c>
      <c r="E49" s="10" t="n">
        <v>30</v>
      </c>
    </row>
    <row collapsed="false" customFormat="false" customHeight="false" hidden="false" ht="14" outlineLevel="0" r="50">
      <c r="A50" s="0" t="n">
        <v>47</v>
      </c>
      <c r="B50" s="0" t="n">
        <v>0</v>
      </c>
      <c r="C50" s="10" t="s">
        <v>99</v>
      </c>
      <c r="D50" s="10" t="n">
        <v>3.42</v>
      </c>
      <c r="E50" s="10" t="n">
        <v>0.684</v>
      </c>
    </row>
    <row collapsed="false" customFormat="false" customHeight="false" hidden="false" ht="14" outlineLevel="0" r="51">
      <c r="A51" s="0" t="n">
        <v>48</v>
      </c>
      <c r="B51" s="0" t="n">
        <v>0</v>
      </c>
      <c r="C51" s="10" t="s">
        <v>100</v>
      </c>
      <c r="D51" s="10" t="n">
        <v>236.96682464455</v>
      </c>
      <c r="E51" s="10" t="n">
        <v>47.39336492891</v>
      </c>
    </row>
    <row collapsed="false" customFormat="false" customHeight="false" hidden="false" ht="14" outlineLevel="0" r="52">
      <c r="A52" s="0" t="n">
        <v>49</v>
      </c>
      <c r="B52" s="0" t="n">
        <v>0</v>
      </c>
      <c r="C52" s="10" t="s">
        <v>102</v>
      </c>
      <c r="D52" s="10" t="n">
        <v>66.6666666666667</v>
      </c>
      <c r="E52" s="10" t="n">
        <v>13.3333333333333</v>
      </c>
    </row>
    <row collapsed="false" customFormat="false" customHeight="false" hidden="false" ht="14" outlineLevel="0" r="53">
      <c r="A53" s="0" t="n">
        <v>50</v>
      </c>
      <c r="B53" s="0" t="n">
        <v>0</v>
      </c>
      <c r="C53" s="10" t="s">
        <v>104</v>
      </c>
      <c r="D53" s="10" t="n">
        <v>0.08</v>
      </c>
      <c r="E53" s="10" t="n">
        <v>0.016</v>
      </c>
    </row>
    <row collapsed="false" customFormat="false" customHeight="false" hidden="false" ht="14" outlineLevel="0" r="54">
      <c r="A54" s="0" t="n">
        <v>51</v>
      </c>
      <c r="B54" s="0" t="n">
        <v>0</v>
      </c>
      <c r="C54" s="10" t="s">
        <v>105</v>
      </c>
      <c r="D54" s="10" t="n">
        <v>50</v>
      </c>
      <c r="E54" s="10" t="n">
        <v>10</v>
      </c>
    </row>
    <row collapsed="false" customFormat="false" customHeight="false" hidden="false" ht="14" outlineLevel="0" r="55">
      <c r="A55" s="0" t="n">
        <v>53</v>
      </c>
      <c r="B55" s="0" t="n">
        <v>0</v>
      </c>
      <c r="C55" s="10" t="s">
        <v>109</v>
      </c>
      <c r="D55" s="10" t="n">
        <v>0.1125</v>
      </c>
      <c r="E55" s="10" t="n">
        <v>0.0225</v>
      </c>
    </row>
    <row collapsed="false" customFormat="false" customHeight="false" hidden="false" ht="14" outlineLevel="0" r="56">
      <c r="A56" s="0" t="n">
        <v>54</v>
      </c>
      <c r="B56" s="0" t="n">
        <v>0</v>
      </c>
      <c r="C56" s="10" t="s">
        <v>111</v>
      </c>
      <c r="D56" s="10" t="n">
        <v>0.47</v>
      </c>
      <c r="E56" s="10" t="n">
        <v>0.094</v>
      </c>
    </row>
    <row collapsed="false" customFormat="false" customHeight="false" hidden="false" ht="14" outlineLevel="0" r="57">
      <c r="A57" s="0" t="n">
        <v>55</v>
      </c>
      <c r="B57" s="0" t="n">
        <v>0</v>
      </c>
      <c r="C57" s="10" t="s">
        <v>113</v>
      </c>
      <c r="D57" s="10" t="n">
        <v>3.28558286239979</v>
      </c>
      <c r="E57" s="10" t="n">
        <v>0.657116572479958</v>
      </c>
    </row>
    <row collapsed="false" customFormat="false" customHeight="false" hidden="false" ht="14" outlineLevel="0" r="58">
      <c r="A58" s="0" t="n">
        <v>56</v>
      </c>
      <c r="B58" s="0" t="n">
        <v>0</v>
      </c>
      <c r="C58" s="10" t="s">
        <v>115</v>
      </c>
      <c r="D58" s="10" t="n">
        <v>54.6746856205577</v>
      </c>
      <c r="E58" s="10" t="n">
        <v>10.9349371241115</v>
      </c>
    </row>
    <row collapsed="false" customFormat="false" customHeight="false" hidden="false" ht="14" outlineLevel="0" r="59">
      <c r="A59" s="0" t="n">
        <v>57</v>
      </c>
      <c r="B59" s="0" t="n">
        <v>0</v>
      </c>
      <c r="C59" s="10" t="s">
        <v>117</v>
      </c>
      <c r="D59" s="10" t="n">
        <v>492.102170585019</v>
      </c>
      <c r="E59" s="10" t="n">
        <v>98.4204341170038</v>
      </c>
    </row>
    <row collapsed="false" customFormat="false" customHeight="false" hidden="false" ht="14" outlineLevel="0" r="60">
      <c r="A60" s="0" t="n">
        <v>58</v>
      </c>
      <c r="B60" s="0" t="n">
        <v>0</v>
      </c>
      <c r="C60" s="10" t="s">
        <v>119</v>
      </c>
      <c r="D60" s="10" t="n">
        <v>0.25</v>
      </c>
      <c r="E60" s="10" t="n">
        <v>0.05</v>
      </c>
    </row>
    <row collapsed="false" customFormat="false" customHeight="false" hidden="false" ht="14" outlineLevel="0" r="61">
      <c r="A61" s="0" t="n">
        <v>61</v>
      </c>
      <c r="B61" s="0" t="n">
        <v>0</v>
      </c>
      <c r="C61" s="10" t="s">
        <v>125</v>
      </c>
      <c r="D61" s="10" t="n">
        <v>0.133225806451613</v>
      </c>
      <c r="E61" s="10" t="n">
        <v>0.0266451612903226</v>
      </c>
    </row>
    <row collapsed="false" customFormat="false" customHeight="false" hidden="false" ht="14" outlineLevel="0" r="62">
      <c r="A62" s="0" t="n">
        <v>63</v>
      </c>
      <c r="B62" s="0" t="n">
        <v>0</v>
      </c>
      <c r="C62" s="10" t="s">
        <v>128</v>
      </c>
      <c r="D62" s="10" t="n">
        <v>0.4175</v>
      </c>
      <c r="E62" s="10" t="n">
        <v>0.0835</v>
      </c>
    </row>
    <row collapsed="false" customFormat="false" customHeight="false" hidden="false" ht="14" outlineLevel="0" r="63">
      <c r="A63" s="0" t="n">
        <v>64</v>
      </c>
      <c r="B63" s="0" t="n">
        <v>0</v>
      </c>
      <c r="C63" s="10" t="s">
        <v>129</v>
      </c>
      <c r="D63" s="10" t="n">
        <v>0.36</v>
      </c>
      <c r="E63" s="10" t="n">
        <v>0.072</v>
      </c>
    </row>
    <row collapsed="false" customFormat="false" customHeight="false" hidden="false" ht="14" outlineLevel="0" r="64">
      <c r="A64" s="0" t="n">
        <v>65</v>
      </c>
      <c r="B64" s="0" t="n">
        <v>0</v>
      </c>
      <c r="C64" s="10" t="s">
        <v>130</v>
      </c>
      <c r="D64" s="10" t="n">
        <v>0.4325</v>
      </c>
      <c r="E64" s="10" t="n">
        <v>0.0865</v>
      </c>
    </row>
    <row collapsed="false" customFormat="false" customHeight="false" hidden="false" ht="14" outlineLevel="0" r="65">
      <c r="A65" s="0" t="n">
        <v>66</v>
      </c>
      <c r="B65" s="0" t="n">
        <v>0</v>
      </c>
      <c r="C65" s="10" t="s">
        <v>131</v>
      </c>
      <c r="D65" s="10" t="n">
        <v>14.3148960650643</v>
      </c>
      <c r="E65" s="10" t="n">
        <v>2.86297921301287</v>
      </c>
    </row>
    <row collapsed="false" customFormat="false" customHeight="false" hidden="false" ht="14" outlineLevel="0" r="66">
      <c r="A66" s="0" t="n">
        <v>67</v>
      </c>
      <c r="B66" s="0" t="n">
        <v>0</v>
      </c>
      <c r="C66" s="10" t="s">
        <v>132</v>
      </c>
      <c r="D66" s="10" t="n">
        <v>0.0493548387096774</v>
      </c>
      <c r="E66" s="10" t="n">
        <v>0.00987096774193548</v>
      </c>
    </row>
    <row collapsed="false" customFormat="false" customHeight="false" hidden="false" ht="14" outlineLevel="0" r="67">
      <c r="A67" s="0" t="n">
        <v>68</v>
      </c>
      <c r="B67" s="0" t="n">
        <v>0</v>
      </c>
      <c r="C67" s="10" t="s">
        <v>133</v>
      </c>
      <c r="D67" s="10" t="n">
        <v>0.4175</v>
      </c>
      <c r="E67" s="10" t="n">
        <v>0.0835</v>
      </c>
    </row>
    <row collapsed="false" customFormat="false" customHeight="false" hidden="false" ht="14" outlineLevel="0" r="68">
      <c r="A68" s="0" t="n">
        <v>69</v>
      </c>
      <c r="B68" s="0" t="n">
        <v>0</v>
      </c>
      <c r="C68" s="10" t="s">
        <v>134</v>
      </c>
      <c r="D68" s="10" t="n">
        <v>0.100403225806452</v>
      </c>
      <c r="E68" s="10" t="n">
        <v>0.0200806451612903</v>
      </c>
    </row>
    <row collapsed="false" customFormat="false" customHeight="false" hidden="false" ht="14" outlineLevel="0" r="69">
      <c r="A69" s="0" t="n">
        <v>70</v>
      </c>
      <c r="B69" s="0" t="n">
        <v>0</v>
      </c>
      <c r="C69" s="10" t="s">
        <v>135</v>
      </c>
      <c r="D69" s="10" t="n">
        <v>0.211431451612903</v>
      </c>
      <c r="E69" s="10" t="n">
        <v>0.0422862903225806</v>
      </c>
    </row>
    <row collapsed="false" customFormat="false" customHeight="false" hidden="false" ht="14" outlineLevel="0" r="70">
      <c r="A70" s="0" t="n">
        <v>71</v>
      </c>
      <c r="B70" s="0" t="n">
        <v>0</v>
      </c>
      <c r="C70" s="10" t="s">
        <v>136</v>
      </c>
      <c r="D70" s="10" t="n">
        <v>14.2573960650643</v>
      </c>
      <c r="E70" s="10" t="n">
        <v>2.85147921301287</v>
      </c>
    </row>
    <row collapsed="false" customFormat="false" customHeight="false" hidden="false" ht="14" outlineLevel="0" r="71">
      <c r="A71" s="0" t="n">
        <v>72</v>
      </c>
      <c r="B71" s="0" t="n">
        <v>0</v>
      </c>
      <c r="C71" s="10" t="s">
        <v>137</v>
      </c>
      <c r="D71" s="10" t="n">
        <v>0.14</v>
      </c>
      <c r="E71" s="10" t="n">
        <v>0.028</v>
      </c>
    </row>
    <row collapsed="false" customFormat="false" customHeight="false" hidden="false" ht="14" outlineLevel="0" r="72">
      <c r="A72" s="0" t="n">
        <v>73</v>
      </c>
      <c r="B72" s="0" t="n">
        <v>0</v>
      </c>
      <c r="C72" s="10" t="s">
        <v>138</v>
      </c>
      <c r="D72" s="10" t="n">
        <v>6.57116572479958</v>
      </c>
      <c r="E72" s="10" t="n">
        <v>1.31423314495992</v>
      </c>
    </row>
    <row collapsed="false" customFormat="false" customHeight="false" hidden="false" ht="14" outlineLevel="0" r="73">
      <c r="A73" s="0" t="n">
        <v>74</v>
      </c>
      <c r="B73" s="0" t="n">
        <v>0</v>
      </c>
      <c r="C73" s="10" t="s">
        <v>139</v>
      </c>
      <c r="D73" s="10" t="n">
        <v>6.57116572479958</v>
      </c>
      <c r="E73" s="10" t="n">
        <v>1.31423314495992</v>
      </c>
    </row>
    <row collapsed="false" customFormat="false" customHeight="false" hidden="false" ht="14" outlineLevel="0" r="74">
      <c r="A74" s="0" t="n">
        <v>75</v>
      </c>
      <c r="B74" s="0" t="n">
        <v>0</v>
      </c>
      <c r="C74" s="10" t="s">
        <v>140</v>
      </c>
      <c r="D74" s="10" t="n">
        <v>3.37308286239979</v>
      </c>
      <c r="E74" s="10" t="n">
        <v>0.674616572479958</v>
      </c>
    </row>
    <row collapsed="false" customFormat="false" customHeight="false" hidden="false" ht="14" outlineLevel="0" r="75">
      <c r="A75" s="0" t="n">
        <v>76</v>
      </c>
      <c r="B75" s="0" t="n">
        <v>0</v>
      </c>
      <c r="C75" s="10" t="s">
        <v>141</v>
      </c>
      <c r="D75" s="10" t="n">
        <v>3.37308286239979</v>
      </c>
      <c r="E75" s="10" t="n">
        <v>0.674616572479958</v>
      </c>
    </row>
    <row collapsed="false" customFormat="false" customHeight="false" hidden="false" ht="14" outlineLevel="0" r="76">
      <c r="A76" s="0" t="n">
        <v>77</v>
      </c>
      <c r="B76" s="0" t="n">
        <v>0</v>
      </c>
      <c r="C76" s="10" t="s">
        <v>142</v>
      </c>
      <c r="D76" s="10" t="n">
        <v>0.211431451612903</v>
      </c>
      <c r="E76" s="10" t="n">
        <v>0.0422862903225806</v>
      </c>
    </row>
    <row collapsed="false" customFormat="false" customHeight="false" hidden="false" ht="14" outlineLevel="0" r="77">
      <c r="A77" s="0" t="n">
        <v>78</v>
      </c>
      <c r="B77" s="0" t="n">
        <v>0</v>
      </c>
      <c r="C77" s="10" t="s">
        <v>143</v>
      </c>
      <c r="D77" s="10" t="n">
        <v>2.25733634311512</v>
      </c>
      <c r="E77" s="10" t="n">
        <v>0.451467268623025</v>
      </c>
    </row>
    <row collapsed="false" customFormat="false" customHeight="false" hidden="false" ht="14" outlineLevel="0" r="78">
      <c r="A78" s="0" t="n">
        <v>79</v>
      </c>
      <c r="B78" s="0" t="n">
        <v>0</v>
      </c>
      <c r="C78" s="10" t="s">
        <v>144</v>
      </c>
      <c r="D78" s="10" t="n">
        <v>66.6666666666667</v>
      </c>
      <c r="E78" s="10" t="n">
        <v>13.3333333333333</v>
      </c>
    </row>
    <row collapsed="false" customFormat="false" customHeight="false" hidden="false" ht="14" outlineLevel="0" r="79">
      <c r="A79" s="0" t="n">
        <v>80</v>
      </c>
      <c r="B79" s="0" t="n">
        <v>0</v>
      </c>
      <c r="C79" s="10" t="s">
        <v>145</v>
      </c>
      <c r="D79" s="10" t="n">
        <v>9.1793453724605</v>
      </c>
      <c r="E79" s="10" t="n">
        <v>1.8358690744921</v>
      </c>
    </row>
    <row collapsed="false" customFormat="false" customHeight="false" hidden="false" ht="14" outlineLevel="0" r="80">
      <c r="A80" s="0" t="n">
        <v>81</v>
      </c>
      <c r="B80" s="0" t="n">
        <v>0</v>
      </c>
      <c r="C80" s="10" t="s">
        <v>146</v>
      </c>
      <c r="D80" s="10" t="n">
        <v>0.3</v>
      </c>
      <c r="E80" s="10" t="n">
        <v>0.06</v>
      </c>
    </row>
    <row collapsed="false" customFormat="false" customHeight="false" hidden="false" ht="14" outlineLevel="0" r="81">
      <c r="A81" s="0" t="n">
        <v>82</v>
      </c>
      <c r="B81" s="0" t="n">
        <v>0</v>
      </c>
      <c r="C81" s="10" t="s">
        <v>147</v>
      </c>
      <c r="D81" s="10" t="n">
        <v>450.450450450451</v>
      </c>
      <c r="E81" s="10" t="n">
        <v>90.0900900900901</v>
      </c>
    </row>
    <row collapsed="false" customFormat="false" customHeight="false" hidden="false" ht="14" outlineLevel="0" r="82">
      <c r="A82" s="0" t="n">
        <v>83</v>
      </c>
      <c r="B82" s="0" t="n">
        <v>0</v>
      </c>
      <c r="C82" s="10" t="s">
        <v>148</v>
      </c>
      <c r="D82" s="10" t="n">
        <v>0.3</v>
      </c>
      <c r="E82" s="10" t="n">
        <v>0.06</v>
      </c>
    </row>
    <row collapsed="false" customFormat="false" customHeight="false" hidden="false" ht="14" outlineLevel="0" r="83">
      <c r="A83" s="0" t="n">
        <v>84</v>
      </c>
      <c r="B83" s="0" t="n">
        <v>0</v>
      </c>
      <c r="C83" s="10" t="s">
        <v>149</v>
      </c>
      <c r="D83" s="10" t="n">
        <v>55.1746856205577</v>
      </c>
      <c r="E83" s="10" t="n">
        <v>11.0349371241115</v>
      </c>
    </row>
    <row collapsed="false" customFormat="false" customHeight="false" hidden="false" ht="14" outlineLevel="0" r="84">
      <c r="A84" s="0" t="n">
        <v>85</v>
      </c>
      <c r="B84" s="0" t="n">
        <v>0</v>
      </c>
      <c r="C84" s="10" t="s">
        <v>150</v>
      </c>
      <c r="D84" s="10" t="n">
        <v>0.2025</v>
      </c>
      <c r="E84" s="10" t="n">
        <v>0.0405</v>
      </c>
    </row>
    <row collapsed="false" customFormat="false" customHeight="false" hidden="false" ht="14" outlineLevel="0" r="85">
      <c r="A85" s="0" t="n">
        <v>86</v>
      </c>
      <c r="B85" s="0" t="n">
        <v>0</v>
      </c>
      <c r="C85" s="10" t="s">
        <v>151</v>
      </c>
      <c r="D85" s="10" t="n">
        <v>333.333333333333</v>
      </c>
      <c r="E85" s="10" t="n">
        <v>66.6666666666667</v>
      </c>
    </row>
    <row collapsed="false" customFormat="false" customHeight="false" hidden="false" ht="14" outlineLevel="0" r="86">
      <c r="A86" s="0" t="n">
        <v>87</v>
      </c>
      <c r="B86" s="0" t="n">
        <v>0</v>
      </c>
      <c r="C86" s="10" t="s">
        <v>152</v>
      </c>
      <c r="D86" s="10" t="n">
        <v>0.012</v>
      </c>
      <c r="E86" s="10" t="n">
        <v>0.0024</v>
      </c>
    </row>
    <row collapsed="false" customFormat="false" customHeight="false" hidden="false" ht="14" outlineLevel="0" r="87">
      <c r="A87" s="0" t="n">
        <v>88</v>
      </c>
      <c r="B87" s="0" t="n">
        <v>0</v>
      </c>
      <c r="C87" s="10" t="s">
        <v>153</v>
      </c>
      <c r="D87" s="10" t="n">
        <v>0.5</v>
      </c>
      <c r="E87" s="10" t="n">
        <v>0.1</v>
      </c>
    </row>
    <row collapsed="false" customFormat="false" customHeight="false" hidden="false" ht="14" outlineLevel="0" r="88">
      <c r="A88" s="0" t="n">
        <v>89</v>
      </c>
      <c r="B88" s="0" t="n">
        <v>0</v>
      </c>
      <c r="C88" s="10" t="s">
        <v>154</v>
      </c>
      <c r="D88" s="10" t="n">
        <v>1</v>
      </c>
      <c r="E88" s="10" t="n">
        <v>0.2</v>
      </c>
    </row>
    <row collapsed="false" customFormat="false" customHeight="false" hidden="false" ht="14" outlineLevel="0" r="89">
      <c r="A89" s="0" t="n">
        <v>91</v>
      </c>
      <c r="B89" s="0" t="n">
        <v>0</v>
      </c>
      <c r="C89" s="10" t="s">
        <v>156</v>
      </c>
      <c r="D89" s="10" t="n">
        <v>333.443333333333</v>
      </c>
      <c r="E89" s="10" t="n">
        <v>66.6886666666667</v>
      </c>
    </row>
    <row collapsed="false" customFormat="false" customHeight="false" hidden="false" ht="14" outlineLevel="0" r="90">
      <c r="A90" s="0" t="n">
        <v>92</v>
      </c>
      <c r="B90" s="0" t="n">
        <v>0</v>
      </c>
      <c r="C90" s="10" t="s">
        <v>157</v>
      </c>
      <c r="D90" s="10" t="n">
        <v>7.19</v>
      </c>
      <c r="E90" s="10" t="n">
        <v>1.438</v>
      </c>
    </row>
    <row collapsed="false" customFormat="false" customHeight="false" hidden="false" ht="14" outlineLevel="0" r="91">
      <c r="A91" s="0" t="n">
        <v>93</v>
      </c>
      <c r="B91" s="0" t="n">
        <v>0</v>
      </c>
      <c r="C91" s="10" t="s">
        <v>158</v>
      </c>
      <c r="D91" s="10" t="n">
        <v>10.3338957646187</v>
      </c>
      <c r="E91" s="10" t="n">
        <v>2.06677915292374</v>
      </c>
    </row>
    <row collapsed="false" customFormat="false" customHeight="false" hidden="false" ht="14" outlineLevel="0" r="92">
      <c r="A92" s="0" t="n">
        <v>94</v>
      </c>
      <c r="B92" s="0" t="n">
        <v>0</v>
      </c>
      <c r="C92" s="10" t="s">
        <v>159</v>
      </c>
      <c r="D92" s="10" t="n">
        <v>10.3338957646187</v>
      </c>
      <c r="E92" s="10" t="n">
        <v>2.06677915292374</v>
      </c>
    </row>
    <row collapsed="false" customFormat="false" customHeight="false" hidden="false" ht="14" outlineLevel="0" r="93">
      <c r="A93" s="0" t="n">
        <v>96</v>
      </c>
      <c r="B93" s="0" t="n">
        <v>0</v>
      </c>
      <c r="C93" s="10" t="s">
        <v>160</v>
      </c>
      <c r="D93" s="10" t="n">
        <v>0.195</v>
      </c>
      <c r="E93" s="10" t="n">
        <v>0.039</v>
      </c>
    </row>
    <row collapsed="false" customFormat="false" customHeight="false" hidden="false" ht="14" outlineLevel="0" r="94">
      <c r="A94" s="0" t="n">
        <v>256</v>
      </c>
      <c r="B94" s="0" t="n">
        <v>0</v>
      </c>
      <c r="C94" s="10" t="s">
        <v>161</v>
      </c>
      <c r="D94" s="10" t="n">
        <v>2.51623267751072</v>
      </c>
      <c r="E94" s="10" t="n">
        <v>0.503246535502144</v>
      </c>
    </row>
    <row collapsed="false" customFormat="false" customHeight="false" hidden="false" ht="14" outlineLevel="0" r="95">
      <c r="A95" s="0" t="n">
        <v>257</v>
      </c>
      <c r="B95" s="0" t="n">
        <v>0</v>
      </c>
      <c r="C95" s="10" t="s">
        <v>162</v>
      </c>
      <c r="D95" s="10" t="n">
        <v>7.20119803253217</v>
      </c>
      <c r="E95" s="10" t="n">
        <v>1.44023960650643</v>
      </c>
    </row>
    <row collapsed="false" customFormat="false" customHeight="false" hidden="false" ht="14" outlineLevel="0" r="96">
      <c r="A96" s="0" t="n">
        <v>258</v>
      </c>
      <c r="B96" s="0" t="n">
        <v>0</v>
      </c>
      <c r="C96" s="10" t="s">
        <v>163</v>
      </c>
      <c r="D96" s="10" t="n">
        <v>7.20119803253217</v>
      </c>
      <c r="E96" s="10" t="n">
        <v>1.44023960650643</v>
      </c>
    </row>
    <row collapsed="false" customFormat="false" customHeight="false" hidden="false" ht="14" outlineLevel="0" r="97">
      <c r="A97" s="0" t="n">
        <v>259</v>
      </c>
      <c r="B97" s="0" t="n">
        <v>0</v>
      </c>
      <c r="C97" s="10" t="s">
        <v>164</v>
      </c>
      <c r="D97" s="10" t="n">
        <v>4.43708816434484</v>
      </c>
      <c r="E97" s="10" t="n">
        <v>0.887417632868969</v>
      </c>
    </row>
    <row collapsed="false" customFormat="false" customHeight="false" hidden="false" ht="14" outlineLevel="0" r="98">
      <c r="A98" s="0" t="n">
        <v>260</v>
      </c>
      <c r="B98" s="0" t="n">
        <v>0</v>
      </c>
      <c r="C98" s="10" t="s">
        <v>165</v>
      </c>
      <c r="D98" s="10" t="n">
        <v>50</v>
      </c>
      <c r="E98" s="10" t="n">
        <v>10</v>
      </c>
    </row>
    <row collapsed="false" customFormat="false" customHeight="false" hidden="false" ht="14" outlineLevel="0" r="99">
      <c r="A99" s="0" t="n">
        <v>261</v>
      </c>
      <c r="B99" s="0" t="n">
        <v>0</v>
      </c>
      <c r="C99" s="10" t="s">
        <v>166</v>
      </c>
      <c r="D99" s="10" t="n">
        <v>3.2025</v>
      </c>
      <c r="E99" s="10" t="n">
        <v>0.6405</v>
      </c>
    </row>
    <row collapsed="false" customFormat="false" customHeight="false" hidden="false" ht="14" outlineLevel="0" r="100">
      <c r="A100" s="0" t="n">
        <v>262</v>
      </c>
      <c r="B100" s="0" t="n">
        <v>0</v>
      </c>
      <c r="C100" s="10" t="s">
        <v>167</v>
      </c>
      <c r="D100" s="10" t="n">
        <v>1.30333887170853</v>
      </c>
      <c r="E100" s="10" t="n">
        <v>0.260667774341706</v>
      </c>
    </row>
    <row collapsed="false" customFormat="false" customHeight="false" hidden="false" ht="14" outlineLevel="0" r="101">
      <c r="A101" s="0" t="n">
        <v>263</v>
      </c>
      <c r="B101" s="0" t="n">
        <v>0</v>
      </c>
      <c r="C101" s="10" t="s">
        <v>168</v>
      </c>
      <c r="D101" s="10" t="n">
        <v>0.1425</v>
      </c>
      <c r="E101" s="10" t="n">
        <v>0.0285</v>
      </c>
    </row>
    <row collapsed="false" customFormat="false" customHeight="false" hidden="false" ht="14" outlineLevel="0" r="102">
      <c r="A102" s="0" t="n">
        <v>264</v>
      </c>
      <c r="B102" s="0" t="n">
        <v>0</v>
      </c>
      <c r="C102" s="10" t="s">
        <v>169</v>
      </c>
      <c r="D102" s="10" t="n">
        <v>54.7046856205577</v>
      </c>
      <c r="E102" s="10" t="n">
        <v>10.9409371241115</v>
      </c>
    </row>
    <row collapsed="false" customFormat="false" customHeight="false" hidden="false" ht="14" outlineLevel="0" r="103">
      <c r="A103" s="0" t="n">
        <v>265</v>
      </c>
      <c r="B103" s="0" t="n">
        <v>0</v>
      </c>
      <c r="C103" s="10" t="s">
        <v>170</v>
      </c>
      <c r="D103" s="10" t="n">
        <v>2.37123267751072</v>
      </c>
      <c r="E103" s="10" t="n">
        <v>0.474246535502144</v>
      </c>
    </row>
    <row collapsed="false" customFormat="false" customHeight="false" hidden="false" ht="14" outlineLevel="0" r="104">
      <c r="A104" s="0" t="n">
        <v>266</v>
      </c>
      <c r="B104" s="0" t="n">
        <v>0</v>
      </c>
      <c r="C104" s="10" t="s">
        <v>171</v>
      </c>
      <c r="D104" s="10" t="n">
        <v>22.314859420169</v>
      </c>
      <c r="E104" s="10" t="n">
        <v>4.4629718840338</v>
      </c>
    </row>
    <row collapsed="false" customFormat="false" customHeight="false" hidden="false" ht="14" outlineLevel="0" r="105">
      <c r="A105" s="0" t="n">
        <v>267</v>
      </c>
      <c r="B105" s="0" t="n">
        <v>0</v>
      </c>
      <c r="C105" s="10" t="s">
        <v>172</v>
      </c>
      <c r="D105" s="10" t="n">
        <v>4.82996535502144</v>
      </c>
      <c r="E105" s="10" t="n">
        <v>0.965993071004289</v>
      </c>
    </row>
    <row collapsed="false" customFormat="false" customHeight="false" hidden="false" ht="14" outlineLevel="0" r="106">
      <c r="A106" s="0" t="n">
        <v>268</v>
      </c>
      <c r="B106" s="0" t="n">
        <v>0</v>
      </c>
      <c r="C106" s="10" t="s">
        <v>173</v>
      </c>
      <c r="D106" s="10" t="n">
        <v>0.1975</v>
      </c>
      <c r="E106" s="10" t="n">
        <v>0.0395</v>
      </c>
    </row>
    <row collapsed="false" customFormat="false" customHeight="false" hidden="false" ht="14" outlineLevel="0" r="107">
      <c r="A107" s="0" t="n">
        <v>269</v>
      </c>
      <c r="B107" s="0" t="n">
        <v>0</v>
      </c>
      <c r="C107" s="10" t="s">
        <v>174</v>
      </c>
      <c r="D107" s="10" t="n">
        <v>0.2</v>
      </c>
      <c r="E107" s="10" t="n">
        <v>0.04</v>
      </c>
    </row>
    <row collapsed="false" customFormat="false" customHeight="false" hidden="false" ht="14" outlineLevel="0" r="108">
      <c r="A108" s="0" t="n">
        <v>270</v>
      </c>
      <c r="B108" s="0" t="n">
        <v>0</v>
      </c>
      <c r="C108" s="10" t="s">
        <v>175</v>
      </c>
      <c r="D108" s="10" t="n">
        <v>0.31</v>
      </c>
      <c r="E108" s="10" t="n">
        <v>0.062</v>
      </c>
    </row>
    <row collapsed="false" customFormat="false" customHeight="false" hidden="false" ht="14" outlineLevel="0" r="109">
      <c r="A109" s="0" t="n">
        <v>271</v>
      </c>
      <c r="B109" s="0" t="n">
        <v>0</v>
      </c>
      <c r="C109" s="10" t="s">
        <v>176</v>
      </c>
      <c r="D109" s="10" t="n">
        <v>0.31</v>
      </c>
      <c r="E109" s="10" t="n">
        <v>0.062</v>
      </c>
    </row>
    <row collapsed="false" customFormat="false" customHeight="false" hidden="false" ht="14" outlineLevel="0" r="110">
      <c r="A110" s="0" t="n">
        <v>272</v>
      </c>
      <c r="B110" s="0" t="n">
        <v>0</v>
      </c>
      <c r="C110" s="10" t="s">
        <v>177</v>
      </c>
      <c r="D110" s="10" t="n">
        <v>0.170806451612903</v>
      </c>
      <c r="E110" s="10" t="n">
        <v>0.0341612903225806</v>
      </c>
    </row>
    <row collapsed="false" customFormat="false" customHeight="false" hidden="false" ht="14" outlineLevel="0" r="111">
      <c r="A111" s="0" t="n">
        <v>273</v>
      </c>
      <c r="B111" s="0" t="n">
        <v>0</v>
      </c>
      <c r="C111" s="10" t="s">
        <v>178</v>
      </c>
      <c r="D111" s="10" t="n">
        <v>0.157903225806452</v>
      </c>
      <c r="E111" s="10" t="n">
        <v>0.0315806451612903</v>
      </c>
    </row>
    <row collapsed="false" customFormat="false" customHeight="false" hidden="false" ht="14" outlineLevel="0" r="112">
      <c r="A112" s="0" t="n">
        <v>274</v>
      </c>
      <c r="B112" s="0" t="n">
        <v>0</v>
      </c>
      <c r="C112" s="10" t="s">
        <v>179</v>
      </c>
      <c r="D112" s="10" t="n">
        <v>0.183709677419355</v>
      </c>
      <c r="E112" s="10" t="n">
        <v>0.036741935483871</v>
      </c>
    </row>
    <row collapsed="false" customFormat="false" customHeight="false" hidden="false" ht="14" outlineLevel="0" r="113">
      <c r="A113" s="0" t="n">
        <v>275</v>
      </c>
      <c r="B113" s="0" t="n">
        <v>0</v>
      </c>
      <c r="C113" s="10" t="s">
        <v>180</v>
      </c>
      <c r="D113" s="10" t="n">
        <v>0.183709677419355</v>
      </c>
      <c r="E113" s="10" t="n">
        <v>0.036741935483871</v>
      </c>
    </row>
    <row collapsed="false" customFormat="false" customHeight="false" hidden="false" ht="14" outlineLevel="0" r="114">
      <c r="A114" s="0" t="n">
        <v>276</v>
      </c>
      <c r="B114" s="0" t="n">
        <v>0</v>
      </c>
      <c r="C114" s="10" t="s">
        <v>181</v>
      </c>
      <c r="D114" s="10" t="n">
        <v>109.496871241115</v>
      </c>
      <c r="E114" s="10" t="n">
        <v>21.8993742482231</v>
      </c>
    </row>
    <row collapsed="false" customFormat="false" customHeight="false" hidden="false" ht="14" outlineLevel="0" r="115">
      <c r="A115" s="0" t="n">
        <v>277</v>
      </c>
      <c r="B115" s="0" t="n">
        <v>0</v>
      </c>
      <c r="C115" s="10" t="s">
        <v>182</v>
      </c>
      <c r="D115" s="10" t="n">
        <v>54.8496856205577</v>
      </c>
      <c r="E115" s="10" t="n">
        <v>10.9699371241115</v>
      </c>
    </row>
    <row collapsed="false" customFormat="false" customHeight="false" hidden="false" ht="14" outlineLevel="0" r="116">
      <c r="A116" s="0" t="n">
        <v>278</v>
      </c>
      <c r="B116" s="0" t="n">
        <v>0</v>
      </c>
      <c r="C116" s="10" t="s">
        <v>183</v>
      </c>
      <c r="D116" s="10" t="n">
        <v>164.201556861673</v>
      </c>
      <c r="E116" s="10" t="n">
        <v>32.8403113723346</v>
      </c>
    </row>
    <row collapsed="false" customFormat="false" customHeight="false" hidden="false" ht="14" outlineLevel="0" r="117">
      <c r="A117" s="0" t="n">
        <v>279</v>
      </c>
      <c r="B117" s="0" t="n">
        <v>0</v>
      </c>
      <c r="C117" s="10" t="s">
        <v>184</v>
      </c>
      <c r="D117" s="10" t="n">
        <v>164.201556861673</v>
      </c>
      <c r="E117" s="10" t="n">
        <v>32.8403113723346</v>
      </c>
    </row>
    <row collapsed="false" customFormat="false" customHeight="false" hidden="false" ht="14" outlineLevel="0" r="118">
      <c r="A118" s="0" t="n">
        <v>280</v>
      </c>
      <c r="B118" s="0" t="n">
        <v>0</v>
      </c>
      <c r="C118" s="10" t="s">
        <v>185</v>
      </c>
      <c r="D118" s="10" t="n">
        <v>0.0575</v>
      </c>
      <c r="E118" s="10" t="n">
        <v>0.0115</v>
      </c>
    </row>
    <row collapsed="false" customFormat="false" customHeight="false" hidden="false" ht="14" outlineLevel="0" r="119">
      <c r="A119" s="0" t="n">
        <v>281</v>
      </c>
      <c r="B119" s="0" t="n">
        <v>0</v>
      </c>
      <c r="C119" s="10" t="s">
        <v>186</v>
      </c>
      <c r="D119" s="10" t="n">
        <v>0.07125</v>
      </c>
      <c r="E119" s="10" t="n">
        <v>0.01425</v>
      </c>
    </row>
    <row collapsed="false" customFormat="false" customHeight="false" hidden="false" ht="14" outlineLevel="0" r="120">
      <c r="A120" s="0" t="n">
        <v>282</v>
      </c>
      <c r="B120" s="0" t="n">
        <v>0</v>
      </c>
      <c r="C120" s="10" t="s">
        <v>187</v>
      </c>
      <c r="D120" s="10" t="n">
        <v>0.50125</v>
      </c>
      <c r="E120" s="10" t="n">
        <v>0.10025</v>
      </c>
    </row>
    <row collapsed="false" customFormat="false" customHeight="false" hidden="false" ht="14" outlineLevel="0" r="121">
      <c r="A121" s="0" t="n">
        <v>283</v>
      </c>
      <c r="B121" s="0" t="n">
        <v>0</v>
      </c>
      <c r="C121" s="10" t="s">
        <v>188</v>
      </c>
      <c r="D121" s="10" t="n">
        <v>44.717218840338</v>
      </c>
      <c r="E121" s="10" t="n">
        <v>8.9434437680676</v>
      </c>
    </row>
    <row collapsed="false" customFormat="false" customHeight="false" hidden="false" ht="14" outlineLevel="0" r="122">
      <c r="A122" s="0" t="n">
        <v>284</v>
      </c>
      <c r="B122" s="0" t="n">
        <v>0</v>
      </c>
      <c r="C122" s="10" t="s">
        <v>189</v>
      </c>
      <c r="D122" s="10" t="n">
        <v>22.459859420169</v>
      </c>
      <c r="E122" s="10" t="n">
        <v>4.4919718840338</v>
      </c>
    </row>
    <row collapsed="false" customFormat="false" customHeight="false" hidden="false" ht="14" outlineLevel="0" r="123">
      <c r="A123" s="0" t="n">
        <v>285</v>
      </c>
      <c r="B123" s="0" t="n">
        <v>0</v>
      </c>
      <c r="C123" s="10" t="s">
        <v>190</v>
      </c>
      <c r="D123" s="10" t="n">
        <v>67.089578260507</v>
      </c>
      <c r="E123" s="10" t="n">
        <v>13.4179156521014</v>
      </c>
    </row>
    <row collapsed="false" customFormat="false" customHeight="false" hidden="false" ht="14" outlineLevel="0" r="124">
      <c r="A124" s="0" t="n">
        <v>286</v>
      </c>
      <c r="B124" s="0" t="n">
        <v>0</v>
      </c>
      <c r="C124" s="10" t="s">
        <v>191</v>
      </c>
      <c r="D124" s="10" t="n">
        <v>67.089578260507</v>
      </c>
      <c r="E124" s="10" t="n">
        <v>13.4179156521014</v>
      </c>
    </row>
    <row collapsed="false" customFormat="false" customHeight="false" hidden="false" ht="14" outlineLevel="0" r="125">
      <c r="A125" s="0" t="n">
        <v>287</v>
      </c>
      <c r="B125" s="0" t="n">
        <v>0</v>
      </c>
      <c r="C125" s="10" t="s">
        <v>192</v>
      </c>
      <c r="D125" s="10" t="n">
        <v>1</v>
      </c>
      <c r="E125" s="10" t="n">
        <v>0.2</v>
      </c>
    </row>
    <row collapsed="false" customFormat="false" customHeight="false" hidden="false" ht="14" outlineLevel="0" r="126">
      <c r="A126" s="0" t="n">
        <v>288</v>
      </c>
      <c r="B126" s="0" t="n">
        <v>0</v>
      </c>
      <c r="C126" s="10" t="s">
        <v>193</v>
      </c>
      <c r="D126" s="10" t="n">
        <v>3</v>
      </c>
      <c r="E126" s="10" t="n">
        <v>0.6</v>
      </c>
    </row>
    <row collapsed="false" customFormat="false" customHeight="false" hidden="false" ht="14" outlineLevel="0" r="127">
      <c r="A127" s="0" t="n">
        <v>289</v>
      </c>
      <c r="B127" s="0" t="n">
        <v>0</v>
      </c>
      <c r="C127" s="10" t="s">
        <v>194</v>
      </c>
      <c r="D127" s="10" t="n">
        <v>60</v>
      </c>
      <c r="E127" s="10" t="n">
        <v>12</v>
      </c>
    </row>
    <row collapsed="false" customFormat="false" customHeight="false" hidden="false" ht="14" outlineLevel="0" r="128">
      <c r="A128" s="0" t="n">
        <v>290</v>
      </c>
      <c r="B128" s="0" t="n">
        <v>0</v>
      </c>
      <c r="C128" s="10" t="s">
        <v>195</v>
      </c>
      <c r="D128" s="10" t="n">
        <v>0.255</v>
      </c>
      <c r="E128" s="10" t="n">
        <v>0.051</v>
      </c>
    </row>
    <row collapsed="false" customFormat="false" customHeight="false" hidden="false" ht="14" outlineLevel="0" r="129">
      <c r="A129" s="0" t="n">
        <v>291</v>
      </c>
      <c r="B129" s="0" t="n">
        <v>0</v>
      </c>
      <c r="C129" s="10" t="s">
        <v>196</v>
      </c>
      <c r="D129" s="10" t="n">
        <v>0.170806451612903</v>
      </c>
      <c r="E129" s="10" t="n">
        <v>0.0341612903225806</v>
      </c>
    </row>
    <row collapsed="false" customFormat="false" customHeight="false" hidden="false" ht="14" outlineLevel="0" r="130">
      <c r="A130" s="0" t="n">
        <v>292</v>
      </c>
      <c r="B130" s="0" t="n">
        <v>0</v>
      </c>
      <c r="C130" s="10" t="s">
        <v>197</v>
      </c>
      <c r="D130" s="10" t="n">
        <v>4.88746535502144</v>
      </c>
      <c r="E130" s="10" t="n">
        <v>0.977493071004289</v>
      </c>
    </row>
    <row collapsed="false" customFormat="false" customHeight="false" hidden="false" ht="14" outlineLevel="0" r="131">
      <c r="A131" s="0" t="n">
        <v>293</v>
      </c>
      <c r="B131" s="0" t="n">
        <v>0</v>
      </c>
      <c r="C131" s="10" t="s">
        <v>198</v>
      </c>
      <c r="D131" s="10" t="n">
        <v>109.554371241115</v>
      </c>
      <c r="E131" s="10" t="n">
        <v>21.9108742482231</v>
      </c>
    </row>
    <row collapsed="false" customFormat="false" customHeight="false" hidden="false" ht="14" outlineLevel="0" r="132">
      <c r="A132" s="0" t="n">
        <v>294</v>
      </c>
      <c r="B132" s="0" t="n">
        <v>0</v>
      </c>
      <c r="C132" s="10" t="s">
        <v>199</v>
      </c>
      <c r="D132" s="10" t="n">
        <v>44.774718840338</v>
      </c>
      <c r="E132" s="10" t="n">
        <v>8.9549437680676</v>
      </c>
    </row>
    <row collapsed="false" customFormat="false" customHeight="false" hidden="false" ht="14" outlineLevel="0" r="133">
      <c r="A133" s="0" t="n">
        <v>295</v>
      </c>
      <c r="B133" s="0" t="n">
        <v>0</v>
      </c>
      <c r="C133" s="10" t="s">
        <v>200</v>
      </c>
      <c r="D133" s="10" t="n">
        <v>0.01</v>
      </c>
      <c r="E133" s="10" t="n">
        <v>0.002</v>
      </c>
    </row>
    <row collapsed="false" customFormat="false" customHeight="false" hidden="false" ht="14" outlineLevel="0" r="134">
      <c r="A134" s="0" t="n">
        <v>296</v>
      </c>
      <c r="B134" s="0" t="n">
        <v>0</v>
      </c>
      <c r="C134" s="10" t="s">
        <v>201</v>
      </c>
      <c r="D134" s="10" t="n">
        <v>0.5</v>
      </c>
      <c r="E134" s="10" t="n">
        <v>0.1</v>
      </c>
    </row>
    <row collapsed="false" customFormat="false" customHeight="false" hidden="false" ht="14" outlineLevel="0" r="135">
      <c r="A135" s="0" t="n">
        <v>297</v>
      </c>
      <c r="B135" s="0" t="n">
        <v>0</v>
      </c>
      <c r="C135" s="10" t="s">
        <v>202</v>
      </c>
      <c r="D135" s="10" t="n">
        <v>1.5</v>
      </c>
      <c r="E135" s="10" t="n">
        <v>0.3</v>
      </c>
    </row>
    <row collapsed="false" customFormat="false" customHeight="false" hidden="false" ht="14" outlineLevel="0" r="136">
      <c r="A136" s="0" t="n">
        <v>298</v>
      </c>
      <c r="B136" s="0" t="n">
        <v>0</v>
      </c>
      <c r="C136" s="10" t="s">
        <v>203</v>
      </c>
      <c r="D136" s="10" t="n">
        <v>10.03</v>
      </c>
      <c r="E136" s="10" t="n">
        <v>2.006</v>
      </c>
    </row>
    <row collapsed="false" customFormat="false" customHeight="false" hidden="false" ht="14" outlineLevel="0" r="137">
      <c r="A137" s="0" t="n">
        <v>299</v>
      </c>
      <c r="B137" s="0" t="n">
        <v>0</v>
      </c>
      <c r="C137" s="10" t="s">
        <v>204</v>
      </c>
      <c r="D137" s="10" t="n">
        <v>16.03</v>
      </c>
      <c r="E137" s="10" t="n">
        <v>3.206</v>
      </c>
    </row>
    <row collapsed="false" customFormat="false" customHeight="false" hidden="false" ht="14" outlineLevel="0" r="138">
      <c r="A138" s="0" t="n">
        <v>300</v>
      </c>
      <c r="B138" s="0" t="n">
        <v>0</v>
      </c>
      <c r="C138" s="10" t="s">
        <v>205</v>
      </c>
      <c r="D138" s="10" t="n">
        <v>14.03</v>
      </c>
      <c r="E138" s="10" t="n">
        <v>2.806</v>
      </c>
    </row>
    <row collapsed="false" customFormat="false" customHeight="false" hidden="false" ht="14" outlineLevel="0" r="139">
      <c r="A139" s="0" t="n">
        <v>301</v>
      </c>
      <c r="B139" s="0" t="n">
        <v>0</v>
      </c>
      <c r="C139" s="10" t="s">
        <v>206</v>
      </c>
      <c r="D139" s="10" t="n">
        <v>8.03</v>
      </c>
      <c r="E139" s="10" t="n">
        <v>1.606</v>
      </c>
    </row>
    <row collapsed="false" customFormat="false" customHeight="false" hidden="false" ht="14" outlineLevel="0" r="140">
      <c r="A140" s="0" t="n">
        <v>302</v>
      </c>
      <c r="B140" s="0" t="n">
        <v>0</v>
      </c>
      <c r="C140" s="10" t="s">
        <v>207</v>
      </c>
      <c r="D140" s="10" t="n">
        <v>250.03</v>
      </c>
      <c r="E140" s="10" t="n">
        <v>50.006</v>
      </c>
    </row>
    <row collapsed="false" customFormat="false" customHeight="false" hidden="false" ht="14" outlineLevel="0" r="141">
      <c r="A141" s="0" t="n">
        <v>303</v>
      </c>
      <c r="B141" s="0" t="n">
        <v>0</v>
      </c>
      <c r="C141" s="10" t="s">
        <v>208</v>
      </c>
      <c r="D141" s="10" t="n">
        <v>400.03</v>
      </c>
      <c r="E141" s="10" t="n">
        <v>80.006</v>
      </c>
    </row>
    <row collapsed="false" customFormat="false" customHeight="false" hidden="false" ht="14" outlineLevel="0" r="142">
      <c r="A142" s="0" t="n">
        <v>304</v>
      </c>
      <c r="B142" s="0" t="n">
        <v>0</v>
      </c>
      <c r="C142" s="10" t="s">
        <v>209</v>
      </c>
      <c r="D142" s="10" t="n">
        <v>350.03</v>
      </c>
      <c r="E142" s="10" t="n">
        <v>70.006</v>
      </c>
    </row>
    <row collapsed="false" customFormat="false" customHeight="false" hidden="false" ht="14" outlineLevel="0" r="143">
      <c r="A143" s="0" t="n">
        <v>305</v>
      </c>
      <c r="B143" s="0" t="n">
        <v>0</v>
      </c>
      <c r="C143" s="10" t="s">
        <v>210</v>
      </c>
      <c r="D143" s="10" t="n">
        <v>200.03</v>
      </c>
      <c r="E143" s="10" t="n">
        <v>40.006</v>
      </c>
    </row>
    <row collapsed="false" customFormat="false" customHeight="false" hidden="false" ht="14" outlineLevel="0" r="144">
      <c r="A144" s="0" t="n">
        <v>306</v>
      </c>
      <c r="B144" s="0" t="n">
        <v>0</v>
      </c>
      <c r="C144" s="10" t="s">
        <v>211</v>
      </c>
      <c r="D144" s="10" t="n">
        <v>11.8861633875536</v>
      </c>
      <c r="E144" s="10" t="n">
        <v>2.37723267751072</v>
      </c>
    </row>
    <row collapsed="false" customFormat="false" customHeight="false" hidden="false" ht="14" outlineLevel="0" r="145">
      <c r="A145" s="0" t="n">
        <v>307</v>
      </c>
      <c r="B145" s="0" t="n">
        <v>0</v>
      </c>
      <c r="C145" s="10" t="s">
        <v>212</v>
      </c>
      <c r="D145" s="10" t="n">
        <v>18.9998614200858</v>
      </c>
      <c r="E145" s="10" t="n">
        <v>3.79997228401715</v>
      </c>
    </row>
    <row collapsed="false" customFormat="false" customHeight="false" hidden="false" ht="14" outlineLevel="0" r="146">
      <c r="A146" s="0" t="n">
        <v>308</v>
      </c>
      <c r="B146" s="0" t="n">
        <v>0</v>
      </c>
      <c r="C146" s="10" t="s">
        <v>213</v>
      </c>
      <c r="D146" s="10" t="n">
        <v>16.6286287425751</v>
      </c>
      <c r="E146" s="10" t="n">
        <v>3.32572574851501</v>
      </c>
    </row>
    <row collapsed="false" customFormat="false" customHeight="false" hidden="false" ht="14" outlineLevel="0" r="147">
      <c r="A147" s="0" t="n">
        <v>309</v>
      </c>
      <c r="B147" s="0" t="n">
        <v>0</v>
      </c>
      <c r="C147" s="10" t="s">
        <v>214</v>
      </c>
      <c r="D147" s="10" t="n">
        <v>9.51493071004289</v>
      </c>
      <c r="E147" s="10" t="n">
        <v>1.90298614200858</v>
      </c>
    </row>
    <row collapsed="false" customFormat="false" customHeight="false" hidden="false" ht="14" outlineLevel="0" r="148">
      <c r="A148" s="0" t="n">
        <v>310</v>
      </c>
      <c r="B148" s="0" t="n">
        <v>0</v>
      </c>
      <c r="C148" s="10" t="s">
        <v>215</v>
      </c>
      <c r="D148" s="10" t="n">
        <v>273.553428102788</v>
      </c>
      <c r="E148" s="10" t="n">
        <v>54.7106856205577</v>
      </c>
    </row>
    <row collapsed="false" customFormat="false" customHeight="false" hidden="false" ht="14" outlineLevel="0" r="149">
      <c r="A149" s="0" t="n">
        <v>311</v>
      </c>
      <c r="B149" s="0" t="n">
        <v>0</v>
      </c>
      <c r="C149" s="10" t="s">
        <v>216</v>
      </c>
      <c r="D149" s="10" t="n">
        <v>437.667484964461</v>
      </c>
      <c r="E149" s="10" t="n">
        <v>87.5334969928923</v>
      </c>
    </row>
    <row collapsed="false" customFormat="false" customHeight="false" hidden="false" ht="14" outlineLevel="0" r="150">
      <c r="A150" s="0" t="n">
        <v>312</v>
      </c>
      <c r="B150" s="0" t="n">
        <v>0</v>
      </c>
      <c r="C150" s="10" t="s">
        <v>217</v>
      </c>
      <c r="D150" s="10" t="n">
        <v>382.962799343904</v>
      </c>
      <c r="E150" s="10" t="n">
        <v>76.5925598687808</v>
      </c>
    </row>
    <row collapsed="false" customFormat="false" customHeight="false" hidden="false" ht="14" outlineLevel="0" r="151">
      <c r="A151" s="0" t="n">
        <v>313</v>
      </c>
      <c r="B151" s="0" t="n">
        <v>0</v>
      </c>
      <c r="C151" s="10" t="s">
        <v>218</v>
      </c>
      <c r="D151" s="10" t="n">
        <v>218.848742482231</v>
      </c>
      <c r="E151" s="10" t="n">
        <v>43.7697484964462</v>
      </c>
    </row>
    <row collapsed="false" customFormat="false" customHeight="false" hidden="false" ht="14" outlineLevel="0" r="152">
      <c r="A152" s="0" t="n">
        <v>314</v>
      </c>
      <c r="B152" s="0" t="n">
        <v>0</v>
      </c>
      <c r="C152" s="10" t="s">
        <v>219</v>
      </c>
      <c r="D152" s="10" t="n">
        <v>111.604297100845</v>
      </c>
      <c r="E152" s="10" t="n">
        <v>22.320859420169</v>
      </c>
    </row>
    <row collapsed="false" customFormat="false" customHeight="false" hidden="false" ht="14" outlineLevel="0" r="153">
      <c r="A153" s="0" t="n">
        <v>315</v>
      </c>
      <c r="B153" s="0" t="n">
        <v>0</v>
      </c>
      <c r="C153" s="10" t="s">
        <v>220</v>
      </c>
      <c r="D153" s="10" t="n">
        <v>178.548875361352</v>
      </c>
      <c r="E153" s="10" t="n">
        <v>35.7097750722704</v>
      </c>
    </row>
    <row collapsed="false" customFormat="false" customHeight="false" hidden="false" ht="14" outlineLevel="0" r="154">
      <c r="A154" s="0" t="n">
        <v>316</v>
      </c>
      <c r="B154" s="0" t="n">
        <v>0</v>
      </c>
      <c r="C154" s="10" t="s">
        <v>221</v>
      </c>
      <c r="D154" s="10" t="n">
        <v>156.234015941183</v>
      </c>
      <c r="E154" s="10" t="n">
        <v>31.2468031882366</v>
      </c>
    </row>
    <row collapsed="false" customFormat="false" customHeight="false" hidden="false" ht="14" outlineLevel="0" r="155">
      <c r="A155" s="0" t="n">
        <v>317</v>
      </c>
      <c r="B155" s="0" t="n">
        <v>0</v>
      </c>
      <c r="C155" s="10" t="s">
        <v>222</v>
      </c>
      <c r="D155" s="10" t="n">
        <v>89.289437680676</v>
      </c>
      <c r="E155" s="10" t="n">
        <v>17.8578875361352</v>
      </c>
    </row>
    <row collapsed="false" customFormat="false" customHeight="false" hidden="false" ht="14" outlineLevel="0" r="156">
      <c r="A156" s="0" t="n">
        <v>318</v>
      </c>
      <c r="B156" s="0" t="n">
        <v>0</v>
      </c>
      <c r="C156" s="10" t="s">
        <v>223</v>
      </c>
      <c r="D156" s="10" t="n">
        <v>2.03585548683412</v>
      </c>
      <c r="E156" s="10" t="n">
        <v>0.407171097366825</v>
      </c>
    </row>
    <row collapsed="false" customFormat="false" customHeight="false" hidden="false" ht="14" outlineLevel="0" r="157">
      <c r="A157" s="0" t="n">
        <v>319</v>
      </c>
      <c r="B157" s="0" t="n">
        <v>0</v>
      </c>
      <c r="C157" s="10" t="s">
        <v>224</v>
      </c>
      <c r="D157" s="10" t="n">
        <v>5</v>
      </c>
      <c r="E157" s="10" t="n">
        <v>1</v>
      </c>
    </row>
    <row collapsed="false" customFormat="false" customHeight="false" hidden="false" ht="14" outlineLevel="0" r="158">
      <c r="A158" s="0" t="n">
        <v>320</v>
      </c>
      <c r="B158" s="0" t="n">
        <v>0</v>
      </c>
      <c r="C158" s="10" t="s">
        <v>225</v>
      </c>
      <c r="D158" s="10" t="n">
        <v>5.0778125</v>
      </c>
      <c r="E158" s="10" t="n">
        <v>1.0155625</v>
      </c>
    </row>
    <row collapsed="false" customFormat="false" customHeight="false" hidden="false" ht="14" outlineLevel="0" r="159">
      <c r="A159" s="0" t="n">
        <v>321</v>
      </c>
      <c r="B159" s="0" t="n">
        <v>0</v>
      </c>
      <c r="C159" s="10" t="s">
        <v>226</v>
      </c>
      <c r="D159" s="10" t="n">
        <v>1.49</v>
      </c>
      <c r="E159" s="10" t="n">
        <v>0.298</v>
      </c>
    </row>
    <row collapsed="false" customFormat="false" customHeight="false" hidden="false" ht="14" outlineLevel="0" r="160">
      <c r="A160" s="0" t="n">
        <v>322</v>
      </c>
      <c r="B160" s="0" t="n">
        <v>0</v>
      </c>
      <c r="C160" s="10" t="s">
        <v>227</v>
      </c>
      <c r="D160" s="10" t="n">
        <v>1656.93987825217</v>
      </c>
      <c r="E160" s="10" t="n">
        <v>331.387975650434</v>
      </c>
    </row>
    <row collapsed="false" customFormat="false" customHeight="false" hidden="false" ht="14" outlineLevel="0" r="161">
      <c r="A161" s="0" t="n">
        <v>323</v>
      </c>
      <c r="B161" s="0" t="n">
        <v>0</v>
      </c>
      <c r="C161" s="10" t="s">
        <v>228</v>
      </c>
      <c r="D161" s="10" t="n">
        <v>0.4175</v>
      </c>
      <c r="E161" s="10" t="n">
        <v>0.0835</v>
      </c>
    </row>
    <row collapsed="false" customFormat="false" customHeight="false" hidden="false" ht="14" outlineLevel="0" r="162">
      <c r="A162" s="0" t="n">
        <v>324</v>
      </c>
      <c r="B162" s="0" t="n">
        <v>0</v>
      </c>
      <c r="C162" s="10" t="s">
        <v>229</v>
      </c>
      <c r="D162" s="10" t="n">
        <v>0.36</v>
      </c>
      <c r="E162" s="10" t="n">
        <v>0.072</v>
      </c>
    </row>
    <row collapsed="false" customFormat="false" customHeight="false" hidden="false" ht="14" outlineLevel="0" r="163">
      <c r="A163" s="0" t="n">
        <v>325</v>
      </c>
      <c r="B163" s="0" t="n">
        <v>0</v>
      </c>
      <c r="C163" s="10" t="s">
        <v>230</v>
      </c>
      <c r="D163" s="10" t="n">
        <v>7.14369803253217</v>
      </c>
      <c r="E163" s="10" t="n">
        <v>1.42873960650643</v>
      </c>
    </row>
    <row collapsed="false" customFormat="false" customHeight="false" hidden="false" ht="14" outlineLevel="0" r="164">
      <c r="A164" s="0" t="n">
        <v>326</v>
      </c>
      <c r="B164" s="0" t="n">
        <v>0</v>
      </c>
      <c r="C164" s="10" t="s">
        <v>231</v>
      </c>
      <c r="D164" s="10" t="n">
        <v>73.8403646991988</v>
      </c>
      <c r="E164" s="10" t="n">
        <v>1.42873960650643</v>
      </c>
    </row>
    <row collapsed="false" customFormat="false" customHeight="false" hidden="false" ht="14" outlineLevel="0" r="165">
      <c r="A165" s="0" t="n">
        <v>327</v>
      </c>
      <c r="B165" s="0" t="n">
        <v>0</v>
      </c>
      <c r="C165" s="10" t="s">
        <v>232</v>
      </c>
      <c r="D165" s="10" t="n">
        <v>73.8403646991988</v>
      </c>
      <c r="E165" s="10" t="n">
        <v>14.7680729398398</v>
      </c>
    </row>
    <row collapsed="false" customFormat="false" customHeight="false" hidden="false" ht="14" outlineLevel="0" r="166">
      <c r="A166" s="0" t="n">
        <v>328</v>
      </c>
      <c r="B166" s="0" t="n">
        <v>0</v>
      </c>
      <c r="C166" s="10" t="s">
        <v>233</v>
      </c>
      <c r="D166" s="10" t="n">
        <v>11.8861633875536</v>
      </c>
      <c r="E166" s="10" t="n">
        <v>2.37723267751072</v>
      </c>
    </row>
    <row collapsed="false" customFormat="false" customHeight="false" hidden="false" ht="14" outlineLevel="0" r="167">
      <c r="A167" s="0" t="n">
        <v>329</v>
      </c>
      <c r="B167" s="0" t="n">
        <v>0</v>
      </c>
      <c r="C167" s="10" t="s">
        <v>234</v>
      </c>
      <c r="D167" s="10" t="n">
        <v>250</v>
      </c>
      <c r="E167" s="10" t="n">
        <v>50</v>
      </c>
    </row>
    <row collapsed="false" customFormat="false" customHeight="false" hidden="false" ht="14" outlineLevel="0" r="168">
      <c r="A168" s="0" t="n">
        <v>330</v>
      </c>
      <c r="B168" s="0" t="n">
        <v>0</v>
      </c>
      <c r="C168" s="10" t="s">
        <v>235</v>
      </c>
      <c r="D168" s="10" t="n">
        <v>14.2573960650643</v>
      </c>
      <c r="E168" s="10" t="n">
        <v>2.85147921301287</v>
      </c>
    </row>
    <row collapsed="false" customFormat="false" customHeight="false" hidden="false" ht="14" outlineLevel="0" r="169">
      <c r="A169" s="0" t="n">
        <v>331</v>
      </c>
      <c r="B169" s="0" t="n">
        <v>0</v>
      </c>
      <c r="C169" s="10" t="s">
        <v>236</v>
      </c>
      <c r="D169" s="10" t="n">
        <v>3.28558286239979</v>
      </c>
      <c r="E169" s="10" t="n">
        <v>0.657116572479958</v>
      </c>
    </row>
    <row collapsed="false" customFormat="false" customHeight="false" hidden="false" ht="14" outlineLevel="0" r="170">
      <c r="A170" s="0" t="n">
        <v>332</v>
      </c>
      <c r="B170" s="0" t="n">
        <v>0</v>
      </c>
      <c r="C170" s="10" t="s">
        <v>237</v>
      </c>
      <c r="D170" s="10" t="n">
        <v>2.28733634311512</v>
      </c>
      <c r="E170" s="10" t="n">
        <v>0.457467268623025</v>
      </c>
    </row>
    <row collapsed="false" customFormat="false" customHeight="false" hidden="false" ht="14" outlineLevel="0" r="171">
      <c r="A171" s="0" t="n">
        <v>333</v>
      </c>
      <c r="B171" s="0" t="n">
        <v>0</v>
      </c>
      <c r="C171" s="10" t="s">
        <v>238</v>
      </c>
      <c r="D171" s="10" t="n">
        <v>0.305</v>
      </c>
      <c r="E171" s="10" t="n">
        <v>0.061</v>
      </c>
    </row>
    <row collapsed="false" customFormat="false" customHeight="false" hidden="false" ht="14" outlineLevel="0" r="172">
      <c r="A172" s="0" t="n">
        <v>334</v>
      </c>
      <c r="B172" s="0" t="n">
        <v>0</v>
      </c>
      <c r="C172" s="10" t="s">
        <v>239</v>
      </c>
      <c r="D172" s="10" t="n">
        <v>2</v>
      </c>
      <c r="E172" s="10" t="n">
        <v>0.4</v>
      </c>
    </row>
    <row collapsed="false" customFormat="false" customHeight="false" hidden="false" ht="14" outlineLevel="0" r="173">
      <c r="A173" s="0" t="n">
        <v>335</v>
      </c>
      <c r="B173" s="0" t="n">
        <v>0</v>
      </c>
      <c r="C173" s="10" t="s">
        <v>240</v>
      </c>
      <c r="D173" s="10" t="n">
        <v>1</v>
      </c>
      <c r="E173" s="10" t="n">
        <v>0.2</v>
      </c>
    </row>
    <row collapsed="false" customFormat="false" customHeight="false" hidden="false" ht="14" outlineLevel="0" r="174">
      <c r="A174" s="0" t="n">
        <v>336</v>
      </c>
      <c r="B174" s="0" t="n">
        <v>0</v>
      </c>
      <c r="C174" s="10" t="s">
        <v>241</v>
      </c>
      <c r="D174" s="10" t="n">
        <v>112.720425112613</v>
      </c>
      <c r="E174" s="10" t="n">
        <v>22.5440850225225</v>
      </c>
    </row>
    <row collapsed="false" customFormat="false" customHeight="false" hidden="false" ht="14" outlineLevel="0" r="175">
      <c r="A175" s="0" t="n">
        <v>337</v>
      </c>
      <c r="B175" s="0" t="n">
        <v>0</v>
      </c>
      <c r="C175" s="10" t="s">
        <v>242</v>
      </c>
      <c r="D175" s="10" t="n">
        <v>112.642612612613</v>
      </c>
      <c r="E175" s="10" t="n">
        <v>22.5285225225225</v>
      </c>
    </row>
    <row collapsed="false" customFormat="false" customHeight="false" hidden="false" ht="14" outlineLevel="0" r="176">
      <c r="A176" s="0" t="n">
        <v>338</v>
      </c>
      <c r="B176" s="0" t="n">
        <v>0</v>
      </c>
      <c r="C176" s="10" t="s">
        <v>243</v>
      </c>
      <c r="D176" s="10" t="n">
        <v>0.3</v>
      </c>
      <c r="E176" s="10" t="n">
        <v>0.06</v>
      </c>
    </row>
    <row collapsed="false" customFormat="false" customHeight="false" hidden="false" ht="14" outlineLevel="0" r="177">
      <c r="A177" s="0" t="n">
        <v>339</v>
      </c>
      <c r="B177" s="0" t="n">
        <v>0</v>
      </c>
      <c r="C177" s="10" t="s">
        <v>244</v>
      </c>
      <c r="D177" s="10" t="n">
        <v>0.33</v>
      </c>
      <c r="E177" s="10" t="n">
        <v>0.066</v>
      </c>
    </row>
    <row collapsed="false" customFormat="false" customHeight="false" hidden="false" ht="14" outlineLevel="0" r="178">
      <c r="A178" s="0" t="n">
        <v>340</v>
      </c>
      <c r="B178" s="0" t="n">
        <v>0</v>
      </c>
      <c r="C178" s="10" t="s">
        <v>245</v>
      </c>
      <c r="D178" s="10" t="n">
        <v>1.02</v>
      </c>
      <c r="E178" s="10" t="n">
        <v>0.204</v>
      </c>
    </row>
    <row collapsed="false" customFormat="false" customHeight="false" hidden="false" ht="14" outlineLevel="0" r="179">
      <c r="A179" s="0" t="n">
        <v>341</v>
      </c>
      <c r="B179" s="0" t="n">
        <v>0</v>
      </c>
      <c r="C179" s="10" t="s">
        <v>246</v>
      </c>
      <c r="D179" s="10" t="n">
        <v>50</v>
      </c>
      <c r="E179" s="10" t="n">
        <v>10</v>
      </c>
    </row>
    <row collapsed="false" customFormat="false" customHeight="false" hidden="false" ht="14" outlineLevel="0" r="180">
      <c r="A180" s="0" t="n">
        <v>342</v>
      </c>
      <c r="B180" s="0" t="n">
        <v>0</v>
      </c>
      <c r="C180" s="10" t="s">
        <v>247</v>
      </c>
      <c r="D180" s="10" t="n">
        <v>12.3861633875536</v>
      </c>
      <c r="E180" s="10" t="n">
        <v>2.47723267751072</v>
      </c>
    </row>
    <row collapsed="false" customFormat="false" customHeight="false" hidden="false" ht="14" outlineLevel="0" r="181">
      <c r="A181" s="0" t="n">
        <v>343</v>
      </c>
      <c r="B181" s="0" t="n">
        <v>0</v>
      </c>
      <c r="C181" s="10" t="s">
        <v>248</v>
      </c>
      <c r="D181" s="10" t="n">
        <v>12.0493891940052</v>
      </c>
      <c r="E181" s="10" t="n">
        <v>2.40987783880104</v>
      </c>
    </row>
    <row collapsed="false" customFormat="false" customHeight="false" hidden="false" ht="14" outlineLevel="0" r="182">
      <c r="A182" s="0" t="n">
        <v>344</v>
      </c>
      <c r="B182" s="0" t="n">
        <v>0</v>
      </c>
      <c r="C182" s="10" t="s">
        <v>249</v>
      </c>
      <c r="D182" s="10" t="n">
        <v>2</v>
      </c>
      <c r="E182" s="10" t="n">
        <v>0.4</v>
      </c>
    </row>
    <row collapsed="false" customFormat="false" customHeight="false" hidden="false" ht="14" outlineLevel="0" r="183">
      <c r="A183" s="0" t="n">
        <v>345</v>
      </c>
      <c r="B183" s="0" t="n">
        <v>0</v>
      </c>
      <c r="C183" s="10" t="s">
        <v>250</v>
      </c>
      <c r="D183" s="10" t="n">
        <v>12.8005135724427</v>
      </c>
      <c r="E183" s="10" t="n">
        <v>2.56010271448854</v>
      </c>
    </row>
    <row collapsed="false" customFormat="false" customHeight="false" hidden="false" ht="14" outlineLevel="0" r="184">
      <c r="A184" s="0" t="n">
        <v>346</v>
      </c>
      <c r="B184" s="0" t="n">
        <v>0</v>
      </c>
      <c r="C184" s="10" t="s">
        <v>251</v>
      </c>
      <c r="D184" s="10" t="n">
        <v>2.2025</v>
      </c>
      <c r="E184" s="10" t="n">
        <v>0.4405</v>
      </c>
    </row>
    <row collapsed="false" customFormat="false" customHeight="false" hidden="false" ht="14" outlineLevel="0" r="185">
      <c r="A185" s="0" t="n">
        <v>347</v>
      </c>
      <c r="B185" s="0" t="n">
        <v>0</v>
      </c>
      <c r="C185" s="10" t="s">
        <v>252</v>
      </c>
      <c r="D185" s="10" t="n">
        <v>92.5750205430758</v>
      </c>
      <c r="E185" s="10" t="n">
        <v>18.5150041086152</v>
      </c>
    </row>
    <row collapsed="false" customFormat="false" customHeight="false" hidden="false" ht="14" outlineLevel="0" r="186">
      <c r="A186" s="0" t="n">
        <v>348</v>
      </c>
      <c r="B186" s="0" t="n">
        <v>0</v>
      </c>
      <c r="C186" s="10" t="s">
        <v>253</v>
      </c>
      <c r="D186" s="10" t="n">
        <v>0.5</v>
      </c>
      <c r="E186" s="10" t="n">
        <v>0.1</v>
      </c>
    </row>
    <row collapsed="false" customFormat="false" customHeight="false" hidden="false" ht="14" outlineLevel="0" r="187">
      <c r="A187" s="0" t="n">
        <v>349</v>
      </c>
      <c r="B187" s="0" t="n">
        <v>0</v>
      </c>
      <c r="C187" s="10" t="s">
        <v>254</v>
      </c>
      <c r="D187" s="10" t="n">
        <v>5</v>
      </c>
      <c r="E187" s="10" t="n">
        <v>1</v>
      </c>
    </row>
    <row collapsed="false" customFormat="false" customHeight="false" hidden="false" ht="14" outlineLevel="0" r="188">
      <c r="A188" s="0" t="n">
        <v>350</v>
      </c>
      <c r="B188" s="0" t="n">
        <v>0</v>
      </c>
      <c r="C188" s="10" t="s">
        <v>255</v>
      </c>
      <c r="D188" s="10" t="n">
        <v>5.0778125</v>
      </c>
      <c r="E188" s="10" t="n">
        <v>1.0155625</v>
      </c>
    </row>
    <row collapsed="false" customFormat="false" customHeight="false" hidden="false" ht="14" outlineLevel="0" r="189">
      <c r="A189" s="0" t="n">
        <v>351</v>
      </c>
      <c r="B189" s="0" t="n">
        <v>0</v>
      </c>
      <c r="C189" s="10" t="s">
        <v>256</v>
      </c>
      <c r="D189" s="10" t="n">
        <v>0.3778125</v>
      </c>
      <c r="E189" s="10" t="n">
        <v>0.0755625</v>
      </c>
    </row>
    <row collapsed="false" customFormat="false" customHeight="false" hidden="false" ht="14" outlineLevel="0" r="190">
      <c r="A190" s="0" t="n">
        <v>352</v>
      </c>
      <c r="B190" s="0" t="n">
        <v>0</v>
      </c>
      <c r="C190" s="10" t="s">
        <v>257</v>
      </c>
      <c r="D190" s="10" t="n">
        <v>1.54125</v>
      </c>
      <c r="E190" s="10" t="n">
        <v>0.30825</v>
      </c>
    </row>
    <row collapsed="false" customFormat="false" customHeight="false" hidden="false" ht="14" outlineLevel="0" r="191">
      <c r="A191" s="0" t="n">
        <v>353</v>
      </c>
      <c r="B191" s="0" t="n">
        <v>0</v>
      </c>
      <c r="C191" s="10" t="s">
        <v>258</v>
      </c>
      <c r="D191" s="10" t="n">
        <v>0.33</v>
      </c>
      <c r="E191" s="10" t="n">
        <v>0.066</v>
      </c>
    </row>
    <row collapsed="false" customFormat="false" customHeight="false" hidden="false" ht="14" outlineLevel="0" r="192">
      <c r="A192" s="0" t="n">
        <v>354</v>
      </c>
      <c r="B192" s="0" t="n">
        <v>0</v>
      </c>
      <c r="C192" s="10" t="s">
        <v>259</v>
      </c>
      <c r="D192" s="10" t="n">
        <v>7.19</v>
      </c>
      <c r="E192" s="10" t="n">
        <v>1.438</v>
      </c>
    </row>
    <row collapsed="false" customFormat="false" customHeight="false" hidden="false" ht="14" outlineLevel="0" r="193">
      <c r="A193" s="0" t="n">
        <v>355</v>
      </c>
      <c r="B193" s="0" t="n">
        <v>0</v>
      </c>
      <c r="C193" s="10" t="s">
        <v>260</v>
      </c>
      <c r="D193" s="10" t="n">
        <v>3.195</v>
      </c>
      <c r="E193" s="10" t="n">
        <v>0.639</v>
      </c>
    </row>
    <row collapsed="false" customFormat="false" customHeight="false" hidden="false" ht="14" outlineLevel="0" r="194">
      <c r="A194" s="0" t="n">
        <v>356</v>
      </c>
      <c r="B194" s="0" t="n">
        <v>0</v>
      </c>
      <c r="C194" s="10" t="s">
        <v>261</v>
      </c>
      <c r="D194" s="10" t="n">
        <v>10.3338957646187</v>
      </c>
      <c r="E194" s="10" t="n">
        <v>2.06677915292374</v>
      </c>
    </row>
    <row collapsed="false" customFormat="false" customHeight="false" hidden="false" ht="14" outlineLevel="0" r="195">
      <c r="A195" s="0" t="n">
        <v>357</v>
      </c>
      <c r="B195" s="0" t="n">
        <v>0</v>
      </c>
      <c r="C195" s="10" t="s">
        <v>262</v>
      </c>
      <c r="D195" s="10" t="n">
        <v>1.4078125</v>
      </c>
      <c r="E195" s="10" t="n">
        <v>0.2815625</v>
      </c>
    </row>
    <row collapsed="false" customFormat="false" customHeight="false" hidden="false" ht="14" outlineLevel="0" r="196">
      <c r="A196" s="0" t="n">
        <v>358</v>
      </c>
      <c r="B196" s="0" t="n">
        <v>0</v>
      </c>
      <c r="C196" s="10" t="s">
        <v>263</v>
      </c>
      <c r="D196" s="10" t="n">
        <v>15.4705135724427</v>
      </c>
      <c r="E196" s="10" t="n">
        <v>3.09410271448854</v>
      </c>
    </row>
    <row collapsed="false" customFormat="false" customHeight="false" hidden="false" ht="14" outlineLevel="0" r="197">
      <c r="A197" s="0" t="n">
        <v>359</v>
      </c>
      <c r="B197" s="0" t="n">
        <v>0</v>
      </c>
      <c r="C197" s="10" t="s">
        <v>264</v>
      </c>
      <c r="D197" s="10" t="n">
        <v>4.77246535502144</v>
      </c>
      <c r="E197" s="10" t="n">
        <v>0.954493071004289</v>
      </c>
    </row>
    <row collapsed="false" customFormat="false" customHeight="false" hidden="false" ht="14" outlineLevel="0" r="198">
      <c r="A198" s="0" t="n">
        <v>2256</v>
      </c>
      <c r="B198" s="0" t="n">
        <v>0</v>
      </c>
      <c r="C198" s="10" t="s">
        <v>265</v>
      </c>
      <c r="D198" s="10" t="n">
        <v>500</v>
      </c>
      <c r="E198" s="10" t="n">
        <v>100</v>
      </c>
    </row>
    <row collapsed="false" customFormat="false" customHeight="false" hidden="false" ht="14" outlineLevel="0" r="199">
      <c r="A199" s="0" t="n">
        <v>2257</v>
      </c>
      <c r="B199" s="0" t="n">
        <v>0</v>
      </c>
      <c r="C199" s="10" t="s">
        <v>266</v>
      </c>
      <c r="D199" s="10" t="n">
        <v>500</v>
      </c>
      <c r="E199" s="10" t="n">
        <v>100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